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lle\Downloads\2026-3\"/>
    </mc:Choice>
  </mc:AlternateContent>
  <xr:revisionPtr revIDLastSave="0" documentId="13_ncr:1_{CA9FD387-B0D0-4B42-8D4F-E5FA180481A5}" xr6:coauthVersionLast="47" xr6:coauthVersionMax="47" xr10:uidLastSave="{00000000-0000-0000-0000-000000000000}"/>
  <bookViews>
    <workbookView xWindow="-108" yWindow="-108" windowWidth="23256" windowHeight="12456" xr2:uid="{7A414821-A1E6-4764-8D44-EBAF883910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93" i="1" l="1"/>
  <c r="AW93" i="1"/>
  <c r="AW89" i="1"/>
  <c r="AW91" i="1"/>
  <c r="AW84" i="1"/>
  <c r="AW81" i="1"/>
  <c r="AW80" i="1"/>
  <c r="AW79" i="1"/>
  <c r="AW78" i="1"/>
  <c r="AW75" i="1"/>
  <c r="AW74" i="1"/>
  <c r="AW67" i="1"/>
  <c r="AW66" i="1"/>
  <c r="AV89" i="1"/>
  <c r="AV80" i="1"/>
  <c r="AV81" i="1" s="1"/>
  <c r="AV78" i="1"/>
  <c r="AV79" i="1" s="1"/>
  <c r="AV75" i="1"/>
  <c r="AV74" i="1"/>
  <c r="AV67" i="1"/>
  <c r="AV68" i="1" s="1"/>
  <c r="AV69" i="1" s="1"/>
  <c r="AV66" i="1"/>
  <c r="AV91" i="1" s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B78" i="1"/>
  <c r="AU89" i="1"/>
  <c r="AU80" i="1"/>
  <c r="AU75" i="1"/>
  <c r="AU74" i="1"/>
  <c r="AU67" i="1"/>
  <c r="AU68" i="1" s="1"/>
  <c r="AU69" i="1" s="1"/>
  <c r="AU66" i="1"/>
  <c r="AW68" i="1" l="1"/>
  <c r="AW86" i="1"/>
  <c r="AV84" i="1"/>
  <c r="AV82" i="1"/>
  <c r="AV77" i="1"/>
  <c r="AV72" i="1"/>
  <c r="AV70" i="1"/>
  <c r="AV71" i="1" s="1"/>
  <c r="AV76" i="1"/>
  <c r="AU91" i="1"/>
  <c r="AV86" i="1"/>
  <c r="C79" i="1"/>
  <c r="D79" i="1"/>
  <c r="E79" i="1"/>
  <c r="F79" i="1"/>
  <c r="G79" i="1"/>
  <c r="H79" i="1"/>
  <c r="I79" i="1"/>
  <c r="J79" i="1"/>
  <c r="K79" i="1"/>
  <c r="L79" i="1"/>
  <c r="M79" i="1"/>
  <c r="N79" i="1"/>
  <c r="S79" i="1"/>
  <c r="U79" i="1"/>
  <c r="W79" i="1"/>
  <c r="Y79" i="1"/>
  <c r="AA79" i="1"/>
  <c r="O79" i="1"/>
  <c r="P79" i="1"/>
  <c r="Q79" i="1"/>
  <c r="R79" i="1"/>
  <c r="T79" i="1"/>
  <c r="V79" i="1"/>
  <c r="X79" i="1"/>
  <c r="Z79" i="1"/>
  <c r="AU84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S79" i="1"/>
  <c r="AU79" i="1"/>
  <c r="AO79" i="1"/>
  <c r="AP79" i="1"/>
  <c r="AQ79" i="1"/>
  <c r="AR79" i="1"/>
  <c r="AT79" i="1"/>
  <c r="B79" i="1"/>
  <c r="AU93" i="1"/>
  <c r="AU82" i="1"/>
  <c r="AU72" i="1"/>
  <c r="AU70" i="1"/>
  <c r="AU71" i="1" s="1"/>
  <c r="AU77" i="1"/>
  <c r="AU76" i="1"/>
  <c r="AU81" i="1"/>
  <c r="AT80" i="1"/>
  <c r="AT84" i="1" s="1"/>
  <c r="AT75" i="1"/>
  <c r="AT74" i="1"/>
  <c r="AT67" i="1"/>
  <c r="AT68" i="1" s="1"/>
  <c r="AT69" i="1" s="1"/>
  <c r="AT77" i="1" s="1"/>
  <c r="AT66" i="1"/>
  <c r="AS80" i="1"/>
  <c r="AS84" i="1" s="1"/>
  <c r="AS88" i="1" s="1"/>
  <c r="AS89" i="1" s="1"/>
  <c r="AS75" i="1"/>
  <c r="AS74" i="1"/>
  <c r="AS67" i="1"/>
  <c r="AS68" i="1" s="1"/>
  <c r="AS69" i="1" s="1"/>
  <c r="AS76" i="1" s="1"/>
  <c r="AS66" i="1"/>
  <c r="AR80" i="1"/>
  <c r="AR84" i="1" s="1"/>
  <c r="AR88" i="1" s="1"/>
  <c r="AR89" i="1" s="1"/>
  <c r="AR75" i="1"/>
  <c r="AR74" i="1"/>
  <c r="AR67" i="1"/>
  <c r="AR68" i="1" s="1"/>
  <c r="AR69" i="1" s="1"/>
  <c r="AR76" i="1" s="1"/>
  <c r="AR66" i="1"/>
  <c r="AQ80" i="1"/>
  <c r="AQ84" i="1" s="1"/>
  <c r="AQ75" i="1"/>
  <c r="AQ74" i="1"/>
  <c r="AQ67" i="1"/>
  <c r="AQ68" i="1" s="1"/>
  <c r="AQ69" i="1" s="1"/>
  <c r="AQ76" i="1" s="1"/>
  <c r="AQ66" i="1"/>
  <c r="AP80" i="1"/>
  <c r="AP84" i="1" s="1"/>
  <c r="AP75" i="1"/>
  <c r="AP74" i="1"/>
  <c r="AP67" i="1"/>
  <c r="AP68" i="1" s="1"/>
  <c r="AP69" i="1" s="1"/>
  <c r="AP76" i="1" s="1"/>
  <c r="AP66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B80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B75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B74" i="1"/>
  <c r="C67" i="1"/>
  <c r="C68" i="1" s="1"/>
  <c r="C69" i="1" s="1"/>
  <c r="C76" i="1" s="1"/>
  <c r="D67" i="1"/>
  <c r="D68" i="1" s="1"/>
  <c r="D69" i="1" s="1"/>
  <c r="D76" i="1" s="1"/>
  <c r="E67" i="1"/>
  <c r="E68" i="1" s="1"/>
  <c r="E69" i="1" s="1"/>
  <c r="E76" i="1" s="1"/>
  <c r="F67" i="1"/>
  <c r="F68" i="1" s="1"/>
  <c r="F69" i="1" s="1"/>
  <c r="F76" i="1" s="1"/>
  <c r="G67" i="1"/>
  <c r="G68" i="1" s="1"/>
  <c r="G69" i="1" s="1"/>
  <c r="G76" i="1" s="1"/>
  <c r="H67" i="1"/>
  <c r="H68" i="1" s="1"/>
  <c r="H69" i="1" s="1"/>
  <c r="H76" i="1" s="1"/>
  <c r="I67" i="1"/>
  <c r="I68" i="1" s="1"/>
  <c r="I69" i="1" s="1"/>
  <c r="I76" i="1" s="1"/>
  <c r="J67" i="1"/>
  <c r="J68" i="1" s="1"/>
  <c r="J69" i="1" s="1"/>
  <c r="J76" i="1" s="1"/>
  <c r="K67" i="1"/>
  <c r="K68" i="1" s="1"/>
  <c r="K69" i="1" s="1"/>
  <c r="K76" i="1" s="1"/>
  <c r="L67" i="1"/>
  <c r="L68" i="1" s="1"/>
  <c r="L69" i="1" s="1"/>
  <c r="L76" i="1" s="1"/>
  <c r="M67" i="1"/>
  <c r="M68" i="1" s="1"/>
  <c r="M69" i="1" s="1"/>
  <c r="M77" i="1" s="1"/>
  <c r="N67" i="1"/>
  <c r="N68" i="1" s="1"/>
  <c r="N69" i="1" s="1"/>
  <c r="N76" i="1" s="1"/>
  <c r="O67" i="1"/>
  <c r="O68" i="1" s="1"/>
  <c r="O69" i="1" s="1"/>
  <c r="O77" i="1" s="1"/>
  <c r="P67" i="1"/>
  <c r="P68" i="1" s="1"/>
  <c r="P69" i="1" s="1"/>
  <c r="P76" i="1" s="1"/>
  <c r="Q67" i="1"/>
  <c r="Q68" i="1" s="1"/>
  <c r="Q69" i="1" s="1"/>
  <c r="Q76" i="1" s="1"/>
  <c r="R67" i="1"/>
  <c r="R68" i="1" s="1"/>
  <c r="R69" i="1" s="1"/>
  <c r="R77" i="1" s="1"/>
  <c r="S67" i="1"/>
  <c r="S68" i="1" s="1"/>
  <c r="S69" i="1" s="1"/>
  <c r="S76" i="1" s="1"/>
  <c r="T67" i="1"/>
  <c r="T68" i="1" s="1"/>
  <c r="T69" i="1" s="1"/>
  <c r="T76" i="1" s="1"/>
  <c r="U67" i="1"/>
  <c r="U68" i="1" s="1"/>
  <c r="U69" i="1" s="1"/>
  <c r="U76" i="1" s="1"/>
  <c r="B67" i="1"/>
  <c r="B68" i="1" s="1"/>
  <c r="B69" i="1" s="1"/>
  <c r="B77" i="1" s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T93" i="1" s="1"/>
  <c r="U66" i="1"/>
  <c r="U93" i="1" s="1"/>
  <c r="B66" i="1"/>
  <c r="B93" i="1" s="1"/>
  <c r="W80" i="1"/>
  <c r="W81" i="1" s="1"/>
  <c r="X80" i="1"/>
  <c r="X81" i="1" s="1"/>
  <c r="Y80" i="1"/>
  <c r="Y81" i="1" s="1"/>
  <c r="Z80" i="1"/>
  <c r="Z81" i="1" s="1"/>
  <c r="AA80" i="1"/>
  <c r="AA81" i="1" s="1"/>
  <c r="AB80" i="1"/>
  <c r="AB81" i="1" s="1"/>
  <c r="AC80" i="1"/>
  <c r="AC81" i="1" s="1"/>
  <c r="AD80" i="1"/>
  <c r="AD81" i="1" s="1"/>
  <c r="AE80" i="1"/>
  <c r="AE81" i="1" s="1"/>
  <c r="AF80" i="1"/>
  <c r="AF81" i="1" s="1"/>
  <c r="AG80" i="1"/>
  <c r="AG81" i="1" s="1"/>
  <c r="AH80" i="1"/>
  <c r="AH81" i="1" s="1"/>
  <c r="AI80" i="1"/>
  <c r="AI81" i="1" s="1"/>
  <c r="AJ80" i="1"/>
  <c r="AJ81" i="1" s="1"/>
  <c r="AK80" i="1"/>
  <c r="AK81" i="1" s="1"/>
  <c r="AL80" i="1"/>
  <c r="AL81" i="1" s="1"/>
  <c r="AM80" i="1"/>
  <c r="AM81" i="1" s="1"/>
  <c r="AN80" i="1"/>
  <c r="AN81" i="1" s="1"/>
  <c r="AO80" i="1"/>
  <c r="AO81" i="1" s="1"/>
  <c r="V80" i="1"/>
  <c r="V81" i="1" s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V75" i="1"/>
  <c r="W67" i="1"/>
  <c r="W68" i="1" s="1"/>
  <c r="W69" i="1" s="1"/>
  <c r="W70" i="1" s="1"/>
  <c r="W71" i="1" s="1"/>
  <c r="X67" i="1"/>
  <c r="X68" i="1" s="1"/>
  <c r="X69" i="1" s="1"/>
  <c r="X70" i="1" s="1"/>
  <c r="X71" i="1" s="1"/>
  <c r="Y67" i="1"/>
  <c r="Y68" i="1" s="1"/>
  <c r="Y69" i="1" s="1"/>
  <c r="Y70" i="1" s="1"/>
  <c r="Y71" i="1" s="1"/>
  <c r="Z67" i="1"/>
  <c r="Z68" i="1" s="1"/>
  <c r="Z69" i="1" s="1"/>
  <c r="Z72" i="1" s="1"/>
  <c r="AA67" i="1"/>
  <c r="AA68" i="1" s="1"/>
  <c r="AA69" i="1" s="1"/>
  <c r="AA70" i="1" s="1"/>
  <c r="AA71" i="1" s="1"/>
  <c r="AB67" i="1"/>
  <c r="AB68" i="1" s="1"/>
  <c r="AB69" i="1" s="1"/>
  <c r="AB70" i="1" s="1"/>
  <c r="AB71" i="1" s="1"/>
  <c r="AC67" i="1"/>
  <c r="AC68" i="1" s="1"/>
  <c r="AC69" i="1" s="1"/>
  <c r="AC70" i="1" s="1"/>
  <c r="AC71" i="1" s="1"/>
  <c r="AD67" i="1"/>
  <c r="AD68" i="1" s="1"/>
  <c r="AD69" i="1" s="1"/>
  <c r="AD72" i="1" s="1"/>
  <c r="AE67" i="1"/>
  <c r="AE68" i="1" s="1"/>
  <c r="AE69" i="1" s="1"/>
  <c r="AE70" i="1" s="1"/>
  <c r="AE71" i="1" s="1"/>
  <c r="AF67" i="1"/>
  <c r="AF68" i="1" s="1"/>
  <c r="AF69" i="1" s="1"/>
  <c r="AF70" i="1" s="1"/>
  <c r="AF71" i="1" s="1"/>
  <c r="AG67" i="1"/>
  <c r="AG68" i="1" s="1"/>
  <c r="AG69" i="1" s="1"/>
  <c r="AG70" i="1" s="1"/>
  <c r="AG71" i="1" s="1"/>
  <c r="AH67" i="1"/>
  <c r="AH68" i="1" s="1"/>
  <c r="AH69" i="1" s="1"/>
  <c r="AH72" i="1" s="1"/>
  <c r="AI67" i="1"/>
  <c r="AI68" i="1" s="1"/>
  <c r="AI69" i="1" s="1"/>
  <c r="AI76" i="1" s="1"/>
  <c r="AJ67" i="1"/>
  <c r="AJ68" i="1" s="1"/>
  <c r="AJ69" i="1" s="1"/>
  <c r="AJ70" i="1" s="1"/>
  <c r="AJ71" i="1" s="1"/>
  <c r="AK67" i="1"/>
  <c r="AK68" i="1" s="1"/>
  <c r="AK69" i="1" s="1"/>
  <c r="AK70" i="1" s="1"/>
  <c r="AK71" i="1" s="1"/>
  <c r="AL67" i="1"/>
  <c r="AL68" i="1" s="1"/>
  <c r="AL69" i="1" s="1"/>
  <c r="AL72" i="1" s="1"/>
  <c r="AM67" i="1"/>
  <c r="AM68" i="1" s="1"/>
  <c r="AM69" i="1" s="1"/>
  <c r="AM70" i="1" s="1"/>
  <c r="AM71" i="1" s="1"/>
  <c r="AN67" i="1"/>
  <c r="AN68" i="1" s="1"/>
  <c r="AN69" i="1" s="1"/>
  <c r="AN70" i="1" s="1"/>
  <c r="AN71" i="1" s="1"/>
  <c r="AO67" i="1"/>
  <c r="AO68" i="1" s="1"/>
  <c r="AO69" i="1" s="1"/>
  <c r="AO70" i="1" s="1"/>
  <c r="AO71" i="1" s="1"/>
  <c r="V67" i="1"/>
  <c r="V68" i="1" s="1"/>
  <c r="V69" i="1" s="1"/>
  <c r="V70" i="1" s="1"/>
  <c r="V71" i="1" s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V74" i="1"/>
  <c r="AL66" i="1"/>
  <c r="AM66" i="1"/>
  <c r="AN66" i="1"/>
  <c r="AO66" i="1"/>
  <c r="AI66" i="1"/>
  <c r="AJ66" i="1"/>
  <c r="AK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V66" i="1"/>
  <c r="AW69" i="1" l="1"/>
  <c r="AW82" i="1"/>
  <c r="AV83" i="1"/>
  <c r="AV92" i="1"/>
  <c r="AU92" i="1"/>
  <c r="AU83" i="1"/>
  <c r="AV73" i="1"/>
  <c r="AM93" i="1"/>
  <c r="AJ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AT93" i="1"/>
  <c r="AU86" i="1"/>
  <c r="AU73" i="1"/>
  <c r="AP93" i="1"/>
  <c r="AQ93" i="1"/>
  <c r="AI93" i="1"/>
  <c r="AO93" i="1"/>
  <c r="AS93" i="1"/>
  <c r="AN93" i="1"/>
  <c r="AK93" i="1"/>
  <c r="V93" i="1"/>
  <c r="AM77" i="1"/>
  <c r="AR93" i="1"/>
  <c r="AF77" i="1"/>
  <c r="AL93" i="1"/>
  <c r="AE77" i="1"/>
  <c r="O76" i="1"/>
  <c r="Z77" i="1"/>
  <c r="AR77" i="1"/>
  <c r="X77" i="1"/>
  <c r="AP77" i="1"/>
  <c r="W77" i="1"/>
  <c r="AH77" i="1"/>
  <c r="AO76" i="1"/>
  <c r="AN77" i="1"/>
  <c r="J77" i="1"/>
  <c r="AG76" i="1"/>
  <c r="M76" i="1"/>
  <c r="P77" i="1"/>
  <c r="H77" i="1"/>
  <c r="Z76" i="1"/>
  <c r="G77" i="1"/>
  <c r="Y76" i="1"/>
  <c r="AL77" i="1"/>
  <c r="AD77" i="1"/>
  <c r="V77" i="1"/>
  <c r="N77" i="1"/>
  <c r="F77" i="1"/>
  <c r="V76" i="1"/>
  <c r="AS77" i="1"/>
  <c r="AK77" i="1"/>
  <c r="AC77" i="1"/>
  <c r="U77" i="1"/>
  <c r="E77" i="1"/>
  <c r="D77" i="1"/>
  <c r="AT81" i="1"/>
  <c r="AJ77" i="1"/>
  <c r="AB77" i="1"/>
  <c r="T77" i="1"/>
  <c r="L77" i="1"/>
  <c r="R76" i="1"/>
  <c r="AQ77" i="1"/>
  <c r="AI77" i="1"/>
  <c r="AA77" i="1"/>
  <c r="S77" i="1"/>
  <c r="K77" i="1"/>
  <c r="C77" i="1"/>
  <c r="AH76" i="1"/>
  <c r="AO77" i="1"/>
  <c r="AG77" i="1"/>
  <c r="Y77" i="1"/>
  <c r="Q77" i="1"/>
  <c r="I77" i="1"/>
  <c r="AT88" i="1"/>
  <c r="AT72" i="1"/>
  <c r="AT70" i="1"/>
  <c r="AT71" i="1" s="1"/>
  <c r="AT76" i="1"/>
  <c r="AT86" i="1"/>
  <c r="AN76" i="1"/>
  <c r="AF76" i="1"/>
  <c r="X76" i="1"/>
  <c r="AE76" i="1"/>
  <c r="AD76" i="1"/>
  <c r="AM76" i="1"/>
  <c r="W76" i="1"/>
  <c r="AS91" i="1"/>
  <c r="AT82" i="1"/>
  <c r="AL76" i="1"/>
  <c r="AK76" i="1"/>
  <c r="AC76" i="1"/>
  <c r="AJ76" i="1"/>
  <c r="AB76" i="1"/>
  <c r="AA76" i="1"/>
  <c r="AR91" i="1"/>
  <c r="AS85" i="1"/>
  <c r="AR85" i="1"/>
  <c r="AS70" i="1"/>
  <c r="AS71" i="1" s="1"/>
  <c r="AS81" i="1"/>
  <c r="AS82" i="1"/>
  <c r="AS92" i="1" s="1"/>
  <c r="AR86" i="1"/>
  <c r="AS72" i="1"/>
  <c r="AS86" i="1"/>
  <c r="AR72" i="1"/>
  <c r="AR81" i="1"/>
  <c r="AR82" i="1"/>
  <c r="AR70" i="1"/>
  <c r="AR71" i="1" s="1"/>
  <c r="AF84" i="1"/>
  <c r="AJ84" i="1"/>
  <c r="AE84" i="1"/>
  <c r="AA84" i="1"/>
  <c r="AN84" i="1"/>
  <c r="AI84" i="1"/>
  <c r="AD84" i="1"/>
  <c r="AL84" i="1"/>
  <c r="V84" i="1"/>
  <c r="V86" i="1"/>
  <c r="S86" i="1"/>
  <c r="O86" i="1"/>
  <c r="K86" i="1"/>
  <c r="G86" i="1"/>
  <c r="AM84" i="1"/>
  <c r="AH84" i="1"/>
  <c r="AB84" i="1"/>
  <c r="Z84" i="1"/>
  <c r="AO84" i="1"/>
  <c r="AK84" i="1"/>
  <c r="AG84" i="1"/>
  <c r="AC84" i="1"/>
  <c r="Y84" i="1"/>
  <c r="X84" i="1"/>
  <c r="W84" i="1"/>
  <c r="AB86" i="1"/>
  <c r="AQ86" i="1"/>
  <c r="AQ70" i="1"/>
  <c r="AQ71" i="1" s="1"/>
  <c r="AQ72" i="1"/>
  <c r="AQ82" i="1"/>
  <c r="AQ88" i="1"/>
  <c r="AQ89" i="1" s="1"/>
  <c r="AQ85" i="1" s="1"/>
  <c r="AQ81" i="1"/>
  <c r="AO86" i="1"/>
  <c r="U86" i="1"/>
  <c r="Q86" i="1"/>
  <c r="M86" i="1"/>
  <c r="I86" i="1"/>
  <c r="E86" i="1"/>
  <c r="AG86" i="1"/>
  <c r="AC86" i="1"/>
  <c r="Y86" i="1"/>
  <c r="AJ86" i="1"/>
  <c r="AM86" i="1"/>
  <c r="C86" i="1"/>
  <c r="AF86" i="1"/>
  <c r="X86" i="1"/>
  <c r="AL86" i="1"/>
  <c r="R86" i="1"/>
  <c r="N86" i="1"/>
  <c r="J86" i="1"/>
  <c r="F86" i="1"/>
  <c r="AP86" i="1"/>
  <c r="AI86" i="1"/>
  <c r="AE86" i="1"/>
  <c r="AA86" i="1"/>
  <c r="W86" i="1"/>
  <c r="AK86" i="1"/>
  <c r="AN86" i="1"/>
  <c r="T86" i="1"/>
  <c r="P86" i="1"/>
  <c r="L86" i="1"/>
  <c r="H86" i="1"/>
  <c r="D86" i="1"/>
  <c r="AD86" i="1"/>
  <c r="Z86" i="1"/>
  <c r="AH86" i="1"/>
  <c r="AP82" i="1"/>
  <c r="AP70" i="1"/>
  <c r="AP71" i="1" s="1"/>
  <c r="AP72" i="1"/>
  <c r="AP88" i="1"/>
  <c r="AP89" i="1" s="1"/>
  <c r="AP85" i="1" s="1"/>
  <c r="AP81" i="1"/>
  <c r="T72" i="1"/>
  <c r="T70" i="1"/>
  <c r="T71" i="1" s="1"/>
  <c r="L72" i="1"/>
  <c r="L70" i="1"/>
  <c r="L71" i="1" s="1"/>
  <c r="P72" i="1"/>
  <c r="P70" i="1"/>
  <c r="P71" i="1" s="1"/>
  <c r="H72" i="1"/>
  <c r="H70" i="1"/>
  <c r="H71" i="1" s="1"/>
  <c r="R72" i="1"/>
  <c r="R70" i="1"/>
  <c r="R71" i="1" s="1"/>
  <c r="J72" i="1"/>
  <c r="J70" i="1"/>
  <c r="J71" i="1" s="1"/>
  <c r="G72" i="1"/>
  <c r="G70" i="1"/>
  <c r="G71" i="1" s="1"/>
  <c r="B82" i="1"/>
  <c r="N82" i="1"/>
  <c r="J82" i="1"/>
  <c r="Q72" i="1"/>
  <c r="Q70" i="1"/>
  <c r="Q71" i="1" s="1"/>
  <c r="I72" i="1"/>
  <c r="I70" i="1"/>
  <c r="I71" i="1" s="1"/>
  <c r="D72" i="1"/>
  <c r="D70" i="1"/>
  <c r="D71" i="1" s="1"/>
  <c r="Q82" i="1"/>
  <c r="I82" i="1"/>
  <c r="T82" i="1"/>
  <c r="P82" i="1"/>
  <c r="L82" i="1"/>
  <c r="H82" i="1"/>
  <c r="D82" i="1"/>
  <c r="B76" i="1"/>
  <c r="B72" i="1"/>
  <c r="B70" i="1"/>
  <c r="B71" i="1" s="1"/>
  <c r="N72" i="1"/>
  <c r="N70" i="1"/>
  <c r="N71" i="1" s="1"/>
  <c r="F72" i="1"/>
  <c r="F70" i="1"/>
  <c r="F71" i="1" s="1"/>
  <c r="R82" i="1"/>
  <c r="F82" i="1"/>
  <c r="U72" i="1"/>
  <c r="U70" i="1"/>
  <c r="U71" i="1" s="1"/>
  <c r="M72" i="1"/>
  <c r="M70" i="1"/>
  <c r="M71" i="1" s="1"/>
  <c r="E72" i="1"/>
  <c r="E70" i="1"/>
  <c r="E71" i="1" s="1"/>
  <c r="U82" i="1"/>
  <c r="M82" i="1"/>
  <c r="E82" i="1"/>
  <c r="S72" i="1"/>
  <c r="S70" i="1"/>
  <c r="S71" i="1" s="1"/>
  <c r="O72" i="1"/>
  <c r="O70" i="1"/>
  <c r="O71" i="1" s="1"/>
  <c r="K72" i="1"/>
  <c r="K70" i="1"/>
  <c r="K71" i="1" s="1"/>
  <c r="C72" i="1"/>
  <c r="C70" i="1"/>
  <c r="C71" i="1" s="1"/>
  <c r="S82" i="1"/>
  <c r="O82" i="1"/>
  <c r="K82" i="1"/>
  <c r="G82" i="1"/>
  <c r="C82" i="1"/>
  <c r="S81" i="1"/>
  <c r="O81" i="1"/>
  <c r="K81" i="1"/>
  <c r="G81" i="1"/>
  <c r="C81" i="1"/>
  <c r="B81" i="1"/>
  <c r="R81" i="1"/>
  <c r="N81" i="1"/>
  <c r="J81" i="1"/>
  <c r="F81" i="1"/>
  <c r="T81" i="1"/>
  <c r="P81" i="1"/>
  <c r="L81" i="1"/>
  <c r="H81" i="1"/>
  <c r="D81" i="1"/>
  <c r="U81" i="1"/>
  <c r="Q81" i="1"/>
  <c r="M81" i="1"/>
  <c r="I81" i="1"/>
  <c r="E81" i="1"/>
  <c r="AI70" i="1"/>
  <c r="AI71" i="1" s="1"/>
  <c r="AI72" i="1"/>
  <c r="AM72" i="1"/>
  <c r="AM73" i="1" s="1"/>
  <c r="AE72" i="1"/>
  <c r="AE73" i="1" s="1"/>
  <c r="AA72" i="1"/>
  <c r="AA73" i="1" s="1"/>
  <c r="W72" i="1"/>
  <c r="W73" i="1" s="1"/>
  <c r="V72" i="1"/>
  <c r="V73" i="1" s="1"/>
  <c r="AO72" i="1"/>
  <c r="AO73" i="1" s="1"/>
  <c r="AK72" i="1"/>
  <c r="AK73" i="1" s="1"/>
  <c r="AG72" i="1"/>
  <c r="AG73" i="1" s="1"/>
  <c r="AC72" i="1"/>
  <c r="AC73" i="1" s="1"/>
  <c r="Y72" i="1"/>
  <c r="Y73" i="1" s="1"/>
  <c r="AN72" i="1"/>
  <c r="AN73" i="1" s="1"/>
  <c r="AJ72" i="1"/>
  <c r="AJ73" i="1" s="1"/>
  <c r="AF72" i="1"/>
  <c r="AF73" i="1" s="1"/>
  <c r="AB72" i="1"/>
  <c r="AB73" i="1" s="1"/>
  <c r="X72" i="1"/>
  <c r="X73" i="1" s="1"/>
  <c r="V82" i="1"/>
  <c r="AL82" i="1"/>
  <c r="AH82" i="1"/>
  <c r="AD82" i="1"/>
  <c r="Z82" i="1"/>
  <c r="AO82" i="1"/>
  <c r="AK82" i="1"/>
  <c r="AG82" i="1"/>
  <c r="Y82" i="1"/>
  <c r="AN82" i="1"/>
  <c r="AF82" i="1"/>
  <c r="X82" i="1"/>
  <c r="AM82" i="1"/>
  <c r="AI82" i="1"/>
  <c r="AE82" i="1"/>
  <c r="AA82" i="1"/>
  <c r="W82" i="1"/>
  <c r="AC82" i="1"/>
  <c r="AJ82" i="1"/>
  <c r="AB82" i="1"/>
  <c r="AL70" i="1"/>
  <c r="AL71" i="1" s="1"/>
  <c r="AL73" i="1" s="1"/>
  <c r="AH70" i="1"/>
  <c r="AH71" i="1" s="1"/>
  <c r="AD70" i="1"/>
  <c r="AD71" i="1" s="1"/>
  <c r="AD73" i="1" s="1"/>
  <c r="Z70" i="1"/>
  <c r="Z71" i="1" s="1"/>
  <c r="Z73" i="1" s="1"/>
  <c r="AW70" i="1" l="1"/>
  <c r="AW71" i="1" s="1"/>
  <c r="AW72" i="1"/>
  <c r="AW76" i="1"/>
  <c r="AW77" i="1"/>
  <c r="AW83" i="1"/>
  <c r="AW92" i="1"/>
  <c r="AT91" i="1"/>
  <c r="AT89" i="1"/>
  <c r="AT85" i="1" s="1"/>
  <c r="K73" i="1"/>
  <c r="G73" i="1"/>
  <c r="P73" i="1"/>
  <c r="AS73" i="1"/>
  <c r="AI73" i="1"/>
  <c r="N73" i="1"/>
  <c r="AT73" i="1"/>
  <c r="BC71" i="1"/>
  <c r="U73" i="1"/>
  <c r="B73" i="1"/>
  <c r="E73" i="1"/>
  <c r="I73" i="1"/>
  <c r="O73" i="1"/>
  <c r="L73" i="1"/>
  <c r="Q73" i="1"/>
  <c r="S73" i="1"/>
  <c r="T73" i="1"/>
  <c r="C73" i="1"/>
  <c r="H73" i="1"/>
  <c r="F73" i="1"/>
  <c r="J73" i="1"/>
  <c r="M73" i="1"/>
  <c r="R73" i="1"/>
  <c r="D73" i="1"/>
  <c r="AP73" i="1"/>
  <c r="AQ73" i="1"/>
  <c r="AR73" i="1"/>
  <c r="AH73" i="1"/>
  <c r="AT92" i="1"/>
  <c r="AT83" i="1"/>
  <c r="AP91" i="1"/>
  <c r="AQ91" i="1"/>
  <c r="Z88" i="1"/>
  <c r="AJ88" i="1"/>
  <c r="AF88" i="1"/>
  <c r="X88" i="1"/>
  <c r="AS83" i="1"/>
  <c r="AR92" i="1"/>
  <c r="AR83" i="1"/>
  <c r="AE88" i="1"/>
  <c r="AA88" i="1"/>
  <c r="AL88" i="1"/>
  <c r="V88" i="1"/>
  <c r="AN88" i="1"/>
  <c r="AI88" i="1"/>
  <c r="AB88" i="1"/>
  <c r="AC88" i="1"/>
  <c r="AK88" i="1"/>
  <c r="AD88" i="1"/>
  <c r="Y88" i="1"/>
  <c r="AH88" i="1"/>
  <c r="AO88" i="1"/>
  <c r="AM88" i="1"/>
  <c r="W88" i="1"/>
  <c r="AG88" i="1"/>
  <c r="AB92" i="1"/>
  <c r="AB83" i="1"/>
  <c r="X92" i="1"/>
  <c r="X83" i="1"/>
  <c r="AD83" i="1"/>
  <c r="AD92" i="1"/>
  <c r="P92" i="1"/>
  <c r="P83" i="1"/>
  <c r="AQ83" i="1"/>
  <c r="AQ92" i="1"/>
  <c r="AE83" i="1"/>
  <c r="AE92" i="1"/>
  <c r="AK92" i="1"/>
  <c r="AK83" i="1"/>
  <c r="C92" i="1"/>
  <c r="C83" i="1"/>
  <c r="S92" i="1"/>
  <c r="S83" i="1"/>
  <c r="T92" i="1"/>
  <c r="T83" i="1"/>
  <c r="AC92" i="1"/>
  <c r="AC83" i="1"/>
  <c r="AI83" i="1"/>
  <c r="AI92" i="1"/>
  <c r="AN92" i="1"/>
  <c r="AN83" i="1"/>
  <c r="AO92" i="1"/>
  <c r="AO83" i="1"/>
  <c r="AL83" i="1"/>
  <c r="AL92" i="1"/>
  <c r="G92" i="1"/>
  <c r="G83" i="1"/>
  <c r="E92" i="1"/>
  <c r="E83" i="1"/>
  <c r="F83" i="1"/>
  <c r="F92" i="1"/>
  <c r="H92" i="1"/>
  <c r="H83" i="1"/>
  <c r="I92" i="1"/>
  <c r="I83" i="1"/>
  <c r="N83" i="1"/>
  <c r="N92" i="1"/>
  <c r="AP83" i="1"/>
  <c r="AP92" i="1"/>
  <c r="AA83" i="1"/>
  <c r="AA92" i="1"/>
  <c r="AG92" i="1"/>
  <c r="AG83" i="1"/>
  <c r="O92" i="1"/>
  <c r="O83" i="1"/>
  <c r="U92" i="1"/>
  <c r="U83" i="1"/>
  <c r="AJ92" i="1"/>
  <c r="AJ83" i="1"/>
  <c r="AF92" i="1"/>
  <c r="AF83" i="1"/>
  <c r="AH83" i="1"/>
  <c r="AH92" i="1"/>
  <c r="D92" i="1"/>
  <c r="D83" i="1"/>
  <c r="J83" i="1"/>
  <c r="J92" i="1"/>
  <c r="W83" i="1"/>
  <c r="W92" i="1"/>
  <c r="AM83" i="1"/>
  <c r="AM92" i="1"/>
  <c r="Y92" i="1"/>
  <c r="Y83" i="1"/>
  <c r="Z83" i="1"/>
  <c r="Z92" i="1"/>
  <c r="V83" i="1"/>
  <c r="V92" i="1"/>
  <c r="K92" i="1"/>
  <c r="K83" i="1"/>
  <c r="M92" i="1"/>
  <c r="M83" i="1"/>
  <c r="R83" i="1"/>
  <c r="R92" i="1"/>
  <c r="L92" i="1"/>
  <c r="L83" i="1"/>
  <c r="Q92" i="1"/>
  <c r="Q83" i="1"/>
  <c r="B83" i="1"/>
  <c r="B92" i="1"/>
  <c r="AW73" i="1" l="1"/>
  <c r="Y89" i="1"/>
  <c r="Y85" i="1" s="1"/>
  <c r="Y91" i="1"/>
  <c r="AK89" i="1"/>
  <c r="AK85" i="1" s="1"/>
  <c r="AK91" i="1"/>
  <c r="Z89" i="1"/>
  <c r="Z85" i="1" s="1"/>
  <c r="Z91" i="1"/>
  <c r="W89" i="1"/>
  <c r="W85" i="1" s="1"/>
  <c r="W91" i="1"/>
  <c r="AB89" i="1"/>
  <c r="AB85" i="1" s="1"/>
  <c r="AB91" i="1"/>
  <c r="AL89" i="1"/>
  <c r="AL85" i="1" s="1"/>
  <c r="AL91" i="1"/>
  <c r="AD89" i="1"/>
  <c r="AD85" i="1" s="1"/>
  <c r="AD91" i="1"/>
  <c r="AG89" i="1"/>
  <c r="AG85" i="1" s="1"/>
  <c r="AG91" i="1"/>
  <c r="AF89" i="1"/>
  <c r="AF85" i="1" s="1"/>
  <c r="AF91" i="1"/>
  <c r="AM89" i="1"/>
  <c r="AM85" i="1" s="1"/>
  <c r="AM91" i="1"/>
  <c r="AI89" i="1"/>
  <c r="AI85" i="1" s="1"/>
  <c r="AI91" i="1"/>
  <c r="AJ89" i="1"/>
  <c r="AJ85" i="1" s="1"/>
  <c r="AJ91" i="1"/>
  <c r="AA89" i="1"/>
  <c r="AA85" i="1" s="1"/>
  <c r="AA91" i="1"/>
  <c r="X89" i="1"/>
  <c r="X85" i="1" s="1"/>
  <c r="X91" i="1"/>
  <c r="AE89" i="1"/>
  <c r="AE85" i="1" s="1"/>
  <c r="AE91" i="1"/>
  <c r="AC89" i="1"/>
  <c r="AC85" i="1" s="1"/>
  <c r="AC91" i="1"/>
  <c r="AO89" i="1"/>
  <c r="AO85" i="1" s="1"/>
  <c r="AO91" i="1"/>
  <c r="AN89" i="1"/>
  <c r="AN85" i="1" s="1"/>
  <c r="AN91" i="1"/>
  <c r="AH89" i="1"/>
  <c r="AH85" i="1" s="1"/>
  <c r="AH91" i="1"/>
  <c r="V89" i="1"/>
  <c r="V85" i="1" s="1"/>
  <c r="V91" i="1"/>
</calcChain>
</file>

<file path=xl/sharedStrings.xml><?xml version="1.0" encoding="utf-8"?>
<sst xmlns="http://schemas.openxmlformats.org/spreadsheetml/2006/main" count="209" uniqueCount="127">
  <si>
    <t xml:space="preserve">1.Assets, liabilities and net　assets, and profits and losses (All Industries) </t>
    <phoneticPr fontId="0"/>
  </si>
  <si>
    <t>(100 million yen,%)</t>
  </si>
  <si>
    <t>Classification</t>
    <phoneticPr fontId="0"/>
  </si>
  <si>
    <t>Actual values</t>
    <phoneticPr fontId="0"/>
  </si>
  <si>
    <t>Percent change from the previous year</t>
    <phoneticPr fontId="0"/>
  </si>
  <si>
    <t>Apr.-Jun.</t>
  </si>
  <si>
    <t>Jul.-Sep.</t>
  </si>
  <si>
    <t>Oct.-Dec.</t>
  </si>
  <si>
    <t>Jan.-Mar.</t>
  </si>
  <si>
    <t>2023</t>
  </si>
  <si>
    <t>2024</t>
    <phoneticPr fontId="0"/>
  </si>
  <si>
    <t>Number of corporations</t>
    <phoneticPr fontId="0"/>
  </si>
  <si>
    <t>Liquid assets</t>
    <phoneticPr fontId="0"/>
  </si>
  <si>
    <t>　　Cash and deposits</t>
    <phoneticPr fontId="0"/>
  </si>
  <si>
    <t>　　Bills and accounts receivable</t>
    <phoneticPr fontId="0"/>
  </si>
  <si>
    <t>　　Securities</t>
  </si>
  <si>
    <t>　　　　Stocks</t>
    <phoneticPr fontId="0"/>
  </si>
  <si>
    <t>　　　　Bonds and debentures</t>
    <phoneticPr fontId="0"/>
  </si>
  <si>
    <t>　　　　Other securities</t>
  </si>
  <si>
    <t xml:space="preserve">  Inventories</t>
    <phoneticPr fontId="0"/>
  </si>
  <si>
    <t xml:space="preserve">    Finished goods and merchandise</t>
    <phoneticPr fontId="0"/>
  </si>
  <si>
    <t xml:space="preserve">    Works in process</t>
    <phoneticPr fontId="0"/>
  </si>
  <si>
    <t xml:space="preserve">    Raw materials and supplies</t>
    <phoneticPr fontId="0"/>
  </si>
  <si>
    <t>　　Other liquid assets</t>
  </si>
  <si>
    <t>Fixed assets</t>
    <phoneticPr fontId="0"/>
  </si>
  <si>
    <t>Deferred assets</t>
  </si>
  <si>
    <t>Total assets</t>
    <phoneticPr fontId="0"/>
  </si>
  <si>
    <t>Liabilities</t>
    <phoneticPr fontId="0"/>
  </si>
  <si>
    <t>Liquid liabilities</t>
    <phoneticPr fontId="0"/>
  </si>
  <si>
    <t>　　Bills and accounts payable</t>
    <phoneticPr fontId="0"/>
  </si>
  <si>
    <t>　　Short-term borrowings</t>
    <phoneticPr fontId="0"/>
  </si>
  <si>
    <t>　　　　Borrowings from financial institutions</t>
    <phoneticPr fontId="0"/>
  </si>
  <si>
    <t>　　　　Borrowings from others</t>
  </si>
  <si>
    <t>　　Allowance</t>
  </si>
  <si>
    <t>　　Other liquid liabilities</t>
  </si>
  <si>
    <t>Fixed liabilities</t>
    <phoneticPr fontId="0"/>
  </si>
  <si>
    <t>　　Bonds</t>
    <phoneticPr fontId="0"/>
  </si>
  <si>
    <t>　　Long-term borrowings</t>
    <phoneticPr fontId="0"/>
  </si>
  <si>
    <t>　　Other fixed liabilities</t>
    <phoneticPr fontId="0"/>
  </si>
  <si>
    <t>Reserve required by special law</t>
    <phoneticPr fontId="0"/>
  </si>
  <si>
    <t>Net assets</t>
  </si>
  <si>
    <t>　　Share holder's equity</t>
    <phoneticPr fontId="0"/>
  </si>
  <si>
    <t>　　  Capital stock</t>
    <phoneticPr fontId="0"/>
  </si>
  <si>
    <t xml:space="preserve">  　　Capital surplus</t>
    <phoneticPr fontId="0"/>
  </si>
  <si>
    <t xml:space="preserve">  　　Earned surplus</t>
    <phoneticPr fontId="0"/>
  </si>
  <si>
    <t xml:space="preserve">  　　Treasury stock</t>
    <phoneticPr fontId="0"/>
  </si>
  <si>
    <t>*</t>
  </si>
  <si>
    <t>　　Others</t>
  </si>
  <si>
    <t xml:space="preserve">   Subscription rights to shares</t>
    <phoneticPr fontId="0"/>
  </si>
  <si>
    <t>Liabilities and net assets</t>
  </si>
  <si>
    <t>Bills receivable discounted outstanding</t>
    <phoneticPr fontId="0"/>
  </si>
  <si>
    <t>Sales</t>
    <phoneticPr fontId="0"/>
  </si>
  <si>
    <t>Cost of sales</t>
    <phoneticPr fontId="0"/>
  </si>
  <si>
    <t>Selling and general administration expenses</t>
    <phoneticPr fontId="0"/>
  </si>
  <si>
    <t>　　Operating profits</t>
    <phoneticPr fontId="0"/>
  </si>
  <si>
    <t>Interest received</t>
    <phoneticPr fontId="0"/>
  </si>
  <si>
    <t>Other non-operating revenue</t>
  </si>
  <si>
    <t>Interest expense</t>
  </si>
  <si>
    <t>Other non-operating expense</t>
  </si>
  <si>
    <t>　　Ordinary profits</t>
    <phoneticPr fontId="0"/>
  </si>
  <si>
    <t>Personnel expenses</t>
  </si>
  <si>
    <t>　　Directors' remuneration</t>
  </si>
  <si>
    <t>　　Bonus for directors</t>
  </si>
  <si>
    <t>　　Salaries and wages</t>
  </si>
  <si>
    <t>　　Bonus for employees</t>
  </si>
  <si>
    <t>　　Welfare expense</t>
  </si>
  <si>
    <t>Number of staffs(100 persons)</t>
    <phoneticPr fontId="0"/>
  </si>
  <si>
    <t>　　Number of directors</t>
    <phoneticPr fontId="0"/>
  </si>
  <si>
    <t>　　Number of employees</t>
    <phoneticPr fontId="0"/>
  </si>
  <si>
    <t>Notes  1：  *:Can not be compared because of the negative figure in the same quarter of the previous year.</t>
    <phoneticPr fontId="0"/>
  </si>
  <si>
    <t xml:space="preserve">       2：  All Industries don't include Finance and Insurance.</t>
    <phoneticPr fontId="0"/>
  </si>
  <si>
    <t>2022</t>
  </si>
  <si>
    <t>Actual values</t>
    <phoneticPr fontId="0"/>
  </si>
  <si>
    <t>Constant capital</t>
  </si>
  <si>
    <t>2023</t>
    <phoneticPr fontId="0"/>
  </si>
  <si>
    <t>GVA</t>
  </si>
  <si>
    <t>Rate of turnover</t>
  </si>
  <si>
    <t>Circulating Capital</t>
  </si>
  <si>
    <t>Rate of profit</t>
  </si>
  <si>
    <t>Annualized rate of profit</t>
  </si>
  <si>
    <t>Rate of return</t>
  </si>
  <si>
    <t>circulating capital share of fixed capital</t>
  </si>
  <si>
    <t>profit margin</t>
  </si>
  <si>
    <t>variable capital</t>
  </si>
  <si>
    <t>worker remuneration</t>
  </si>
  <si>
    <t>value composition of capital</t>
  </si>
  <si>
    <t>degree of exploitation</t>
  </si>
  <si>
    <t>annualized rate of surplus value</t>
  </si>
  <si>
    <t>remuneration per worker</t>
  </si>
  <si>
    <t>indexed</t>
  </si>
  <si>
    <t>using ordinary profits</t>
  </si>
  <si>
    <t>Q1</t>
  </si>
  <si>
    <t>Q2</t>
  </si>
  <si>
    <t>Q3</t>
  </si>
  <si>
    <t>Q4</t>
  </si>
  <si>
    <t>CPI</t>
  </si>
  <si>
    <t>INDEXED ADJUSTED FOR INFLATION</t>
  </si>
  <si>
    <t>german rate of profit.</t>
  </si>
  <si>
    <t>Graph 1.</t>
  </si>
  <si>
    <t>Graph 3.</t>
  </si>
  <si>
    <t>Graph 4.</t>
  </si>
  <si>
    <t>Graph 6.</t>
  </si>
  <si>
    <t>Graph 7.</t>
  </si>
  <si>
    <t>Actual values</t>
  </si>
  <si>
    <t>rate of accumulation</t>
  </si>
  <si>
    <t>annual rate of profit</t>
  </si>
  <si>
    <t>annual real remuneration per worker 2018&gt;</t>
  </si>
  <si>
    <t>Graph 2.</t>
  </si>
  <si>
    <t>Graph 8.</t>
  </si>
  <si>
    <t>Graph 9.</t>
  </si>
  <si>
    <t xml:space="preserve">GDP DEFLATOR </t>
  </si>
  <si>
    <t>GVA DEFLATED</t>
  </si>
  <si>
    <t>annual Real remuneration</t>
  </si>
  <si>
    <t>adjusted for inflation</t>
  </si>
  <si>
    <t>Graph 5</t>
  </si>
  <si>
    <t>circulating capital share of GVA</t>
  </si>
  <si>
    <t>Graph 10.</t>
  </si>
  <si>
    <t>Graph 11.</t>
  </si>
  <si>
    <t>Graph 12.</t>
  </si>
  <si>
    <t>ratio of ordinary to net surplus profit</t>
  </si>
  <si>
    <t>crude composition of capital</t>
  </si>
  <si>
    <t/>
  </si>
  <si>
    <t>SALES - COST OF SALES</t>
  </si>
  <si>
    <t>INVESTMENT SHARE OF LINE 78</t>
  </si>
  <si>
    <t>Sales - cost of sales</t>
  </si>
  <si>
    <t>Graph 13.</t>
  </si>
  <si>
    <t>Graph 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</si>
</sst>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_ "/>
    <numFmt numFmtId="165" formatCode="0.0_ "/>
    <numFmt numFmtId="166" formatCode="_ * #,##0.0_ ;_ * \-#,##0.0_ ;_ * &quot;-&quot;_ ;_ @_ "/>
    <numFmt numFmtId="167" formatCode="#,##0.0_ "/>
    <numFmt numFmtId="168" formatCode="0.0%"/>
    <numFmt numFmtId="169" formatCode="#,##0.0;\-#,##0.0"/>
    <numFmt numFmtId="170" formatCode="#,##0.000;\-#,##0.000"/>
    <numFmt numFmtId="171" formatCode="0.000000"/>
    <numFmt numFmtId="172" formatCode="yyyy&quot;年&quot;&quot;(&quot;[$-411]ggge&quot;年&quot;&quot;)&quot;;@"/>
  </numFmts>
  <fonts count="3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ＭＳ Ｐゴシック"/>
      <family val="3"/>
      <charset val="128"/>
    </font>
    <font>
      <b/>
      <sz val="11"/>
      <name val="Aptos Display"/>
      <family val="3"/>
      <charset val="128"/>
      <scheme val="major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0"/>
      <color rgb="FFFF0000"/>
      <name val="Aptos Display"/>
      <family val="2"/>
      <scheme val="major"/>
    </font>
    <font>
      <b/>
      <sz val="12"/>
      <color rgb="FFFF0000"/>
      <name val="Aptos Display"/>
      <family val="2"/>
      <scheme val="major"/>
    </font>
    <font>
      <sz val="10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8"/>
      <name val="Aptos Narrow"/>
      <family val="2"/>
      <scheme val="minor"/>
    </font>
    <font>
      <sz val="10"/>
      <name val="ＭＳ 明朝"/>
      <family val="1"/>
      <charset val="128"/>
    </font>
    <font>
      <b/>
      <sz val="12"/>
      <color theme="1"/>
      <name val="Aptos Narrow"/>
      <family val="2"/>
      <scheme val="minor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2"/>
      <name val="Aptos Display"/>
      <family val="2"/>
      <scheme val="major"/>
    </font>
    <font>
      <b/>
      <sz val="10"/>
      <color rgb="FFFF0000"/>
      <name val="ＭＳ 明朝"/>
      <family val="1"/>
      <charset val="128"/>
    </font>
    <font>
      <b/>
      <sz val="11"/>
      <color rgb="FFFF0000"/>
      <name val="Aptos Display"/>
      <family val="2"/>
      <scheme val="major"/>
    </font>
    <font>
      <sz val="9"/>
      <name val="ＭＳ Ｐゴシック"/>
      <family val="3"/>
      <charset val="128"/>
    </font>
    <font>
      <b/>
      <sz val="9"/>
      <color rgb="FFFF0000"/>
      <name val="ＭＳ Ｐゴシック"/>
    </font>
    <font>
      <sz val="11"/>
      <color theme="1"/>
      <name val="Aptos Narrow"/>
      <family val="3"/>
      <charset val="128"/>
      <scheme val="minor"/>
    </font>
    <font>
      <b/>
      <sz val="11"/>
      <color theme="1"/>
      <name val="Aptos Narrow"/>
      <family val="2"/>
      <scheme val="minor"/>
    </font>
    <font>
      <b/>
      <sz val="10"/>
      <name val="ＭＳ 明朝"/>
      <family val="1"/>
      <charset val="128"/>
    </font>
    <font>
      <b/>
      <sz val="10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3"/>
      <color theme="1"/>
      <name val="Aptos Narrow"/>
      <family val="2"/>
      <scheme val="minor"/>
    </font>
    <font>
      <b/>
      <sz val="1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2" fillId="0" borderId="0">
      <alignment vertical="center"/>
    </xf>
    <xf numFmtId="0" fontId="22" fillId="0" borderId="0">
      <alignment vertical="center"/>
    </xf>
    <xf numFmtId="0" fontId="6" fillId="0" borderId="0"/>
    <xf numFmtId="38" fontId="2" fillId="0" borderId="0" applyFont="0" applyFill="0" applyBorder="0" applyAlignment="0" applyProtection="0">
      <alignment vertical="center"/>
    </xf>
    <xf numFmtId="0" fontId="27" fillId="0" borderId="0"/>
    <xf numFmtId="0" fontId="28" fillId="0" borderId="0"/>
  </cellStyleXfs>
  <cellXfs count="130">
    <xf numFmtId="0" fontId="0" fillId="0" borderId="0" xfId="0"/>
    <xf numFmtId="0" fontId="3" fillId="2" borderId="0" xfId="2" applyFont="1" applyFill="1"/>
    <xf numFmtId="0" fontId="4" fillId="2" borderId="0" xfId="3" applyFont="1" applyFill="1"/>
    <xf numFmtId="0" fontId="5" fillId="2" borderId="0" xfId="2" applyFont="1" applyFill="1"/>
    <xf numFmtId="0" fontId="4" fillId="2" borderId="0" xfId="3" applyFont="1" applyFill="1" applyAlignment="1">
      <alignment horizontal="right"/>
    </xf>
    <xf numFmtId="0" fontId="4" fillId="0" borderId="2" xfId="4" applyFont="1" applyBorder="1" applyAlignment="1">
      <alignment horizontal="center"/>
    </xf>
    <xf numFmtId="0" fontId="4" fillId="0" borderId="3" xfId="4" applyFont="1" applyBorder="1" applyAlignment="1">
      <alignment horizontal="center"/>
    </xf>
    <xf numFmtId="0" fontId="4" fillId="0" borderId="4" xfId="4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49" fontId="4" fillId="0" borderId="6" xfId="3" applyNumberFormat="1" applyFont="1" applyBorder="1" applyAlignment="1">
      <alignment horizontal="center"/>
    </xf>
    <xf numFmtId="0" fontId="4" fillId="0" borderId="7" xfId="3" applyFont="1" applyBorder="1" applyAlignment="1">
      <alignment horizontal="center"/>
    </xf>
    <xf numFmtId="49" fontId="4" fillId="0" borderId="7" xfId="3" applyNumberFormat="1" applyFont="1" applyBorder="1" applyAlignment="1">
      <alignment horizontal="center"/>
    </xf>
    <xf numFmtId="0" fontId="4" fillId="0" borderId="2" xfId="3" applyFont="1" applyBorder="1" applyAlignment="1">
      <alignment horizontal="left" vertical="center"/>
    </xf>
    <xf numFmtId="164" fontId="4" fillId="0" borderId="8" xfId="3" applyNumberFormat="1" applyFont="1" applyBorder="1" applyAlignment="1">
      <alignment horizontal="right" vertical="center" shrinkToFit="1"/>
    </xf>
    <xf numFmtId="165" fontId="4" fillId="0" borderId="8" xfId="3" applyNumberFormat="1" applyFont="1" applyBorder="1" applyAlignment="1">
      <alignment horizontal="right" vertical="center" shrinkToFit="1"/>
    </xf>
    <xf numFmtId="0" fontId="7" fillId="0" borderId="9" xfId="3" applyFont="1" applyBorder="1" applyAlignment="1">
      <alignment horizontal="left"/>
    </xf>
    <xf numFmtId="164" fontId="4" fillId="0" borderId="1" xfId="3" applyNumberFormat="1" applyFont="1" applyBorder="1" applyAlignment="1">
      <alignment horizontal="right" shrinkToFit="1"/>
    </xf>
    <xf numFmtId="165" fontId="4" fillId="0" borderId="1" xfId="3" applyNumberFormat="1" applyFont="1" applyBorder="1" applyAlignment="1">
      <alignment horizontal="right" shrinkToFit="1"/>
    </xf>
    <xf numFmtId="0" fontId="4" fillId="0" borderId="5" xfId="3" applyFont="1" applyBorder="1" applyAlignment="1">
      <alignment horizontal="left"/>
    </xf>
    <xf numFmtId="164" fontId="4" fillId="0" borderId="5" xfId="3" applyNumberFormat="1" applyFont="1" applyBorder="1" applyAlignment="1">
      <alignment horizontal="right" shrinkToFit="1"/>
    </xf>
    <xf numFmtId="165" fontId="4" fillId="0" borderId="5" xfId="3" applyNumberFormat="1" applyFont="1" applyBorder="1" applyAlignment="1">
      <alignment horizontal="right" shrinkToFit="1"/>
    </xf>
    <xf numFmtId="0" fontId="4" fillId="0" borderId="9" xfId="4" applyFont="1" applyBorder="1" applyAlignment="1">
      <alignment horizontal="left"/>
    </xf>
    <xf numFmtId="0" fontId="7" fillId="0" borderId="9" xfId="3" applyFont="1" applyBorder="1" applyAlignment="1">
      <alignment horizontal="left" vertical="center"/>
    </xf>
    <xf numFmtId="164" fontId="4" fillId="0" borderId="7" xfId="3" applyNumberFormat="1" applyFont="1" applyBorder="1" applyAlignment="1">
      <alignment horizontal="right" shrinkToFit="1"/>
    </xf>
    <xf numFmtId="165" fontId="4" fillId="0" borderId="7" xfId="3" applyNumberFormat="1" applyFont="1" applyBorder="1" applyAlignment="1">
      <alignment horizontal="right" shrinkToFit="1"/>
    </xf>
    <xf numFmtId="0" fontId="7" fillId="0" borderId="6" xfId="3" applyFont="1" applyBorder="1" applyAlignment="1">
      <alignment horizontal="left"/>
    </xf>
    <xf numFmtId="0" fontId="4" fillId="0" borderId="9" xfId="3" applyFont="1" applyBorder="1" applyAlignment="1">
      <alignment horizontal="left"/>
    </xf>
    <xf numFmtId="164" fontId="4" fillId="0" borderId="5" xfId="3" applyNumberFormat="1" applyFont="1" applyBorder="1" applyAlignment="1">
      <alignment horizontal="right" vertical="center" shrinkToFit="1"/>
    </xf>
    <xf numFmtId="165" fontId="4" fillId="0" borderId="5" xfId="3" applyNumberFormat="1" applyFont="1" applyBorder="1" applyAlignment="1">
      <alignment horizontal="right" vertical="center" shrinkToFit="1"/>
    </xf>
    <xf numFmtId="0" fontId="7" fillId="0" borderId="5" xfId="3" applyFont="1" applyBorder="1" applyAlignment="1">
      <alignment horizontal="left"/>
    </xf>
    <xf numFmtId="166" fontId="4" fillId="0" borderId="5" xfId="3" applyNumberFormat="1" applyFont="1" applyBorder="1" applyAlignment="1">
      <alignment horizontal="right" vertical="center" shrinkToFit="1"/>
    </xf>
    <xf numFmtId="0" fontId="7" fillId="0" borderId="10" xfId="4" applyFont="1" applyBorder="1"/>
    <xf numFmtId="164" fontId="4" fillId="0" borderId="8" xfId="3" applyNumberFormat="1" applyFont="1" applyBorder="1" applyAlignment="1">
      <alignment horizontal="right" shrinkToFit="1"/>
    </xf>
    <xf numFmtId="165" fontId="4" fillId="0" borderId="8" xfId="3" applyNumberFormat="1" applyFont="1" applyBorder="1" applyAlignment="1">
      <alignment horizontal="right" shrinkToFit="1"/>
    </xf>
    <xf numFmtId="0" fontId="7" fillId="0" borderId="1" xfId="3" applyFont="1" applyBorder="1" applyAlignment="1">
      <alignment horizontal="left"/>
    </xf>
    <xf numFmtId="0" fontId="4" fillId="0" borderId="5" xfId="4" applyFont="1" applyBorder="1"/>
    <xf numFmtId="167" fontId="4" fillId="0" borderId="5" xfId="3" applyNumberFormat="1" applyFont="1" applyBorder="1" applyAlignment="1">
      <alignment horizontal="right" shrinkToFit="1"/>
    </xf>
    <xf numFmtId="167" fontId="4" fillId="0" borderId="1" xfId="3" applyNumberFormat="1" applyFont="1" applyBorder="1" applyAlignment="1">
      <alignment horizontal="right" shrinkToFit="1"/>
    </xf>
    <xf numFmtId="0" fontId="4" fillId="0" borderId="7" xfId="4" applyFont="1" applyBorder="1"/>
    <xf numFmtId="167" fontId="4" fillId="0" borderId="7" xfId="3" applyNumberFormat="1" applyFont="1" applyBorder="1" applyAlignment="1">
      <alignment horizontal="right" shrinkToFit="1"/>
    </xf>
    <xf numFmtId="0" fontId="8" fillId="0" borderId="0" xfId="4" applyFont="1"/>
    <xf numFmtId="164" fontId="8" fillId="0" borderId="0" xfId="3" applyNumberFormat="1" applyFont="1" applyAlignment="1">
      <alignment horizontal="right" shrinkToFit="1"/>
    </xf>
    <xf numFmtId="167" fontId="8" fillId="0" borderId="0" xfId="3" applyNumberFormat="1" applyFont="1" applyAlignment="1">
      <alignment horizontal="right" shrinkToFit="1"/>
    </xf>
    <xf numFmtId="0" fontId="8" fillId="0" borderId="0" xfId="0" applyFont="1"/>
    <xf numFmtId="164" fontId="9" fillId="0" borderId="0" xfId="3" applyNumberFormat="1" applyFont="1" applyAlignment="1">
      <alignment horizontal="right" shrinkToFit="1"/>
    </xf>
    <xf numFmtId="167" fontId="10" fillId="0" borderId="0" xfId="3" applyNumberFormat="1" applyFont="1" applyAlignment="1">
      <alignment horizontal="right" shrinkToFit="1"/>
    </xf>
    <xf numFmtId="0" fontId="11" fillId="0" borderId="0" xfId="0" applyFont="1"/>
    <xf numFmtId="168" fontId="8" fillId="0" borderId="0" xfId="1" applyNumberFormat="1" applyFont="1" applyBorder="1" applyAlignment="1">
      <alignment horizontal="right" shrinkToFit="1"/>
    </xf>
    <xf numFmtId="38" fontId="8" fillId="0" borderId="0" xfId="1" applyNumberFormat="1" applyFont="1" applyBorder="1" applyAlignment="1">
      <alignment horizontal="right" shrinkToFit="1"/>
    </xf>
    <xf numFmtId="169" fontId="8" fillId="0" borderId="0" xfId="1" applyNumberFormat="1" applyFont="1" applyBorder="1" applyAlignment="1">
      <alignment horizontal="right" shrinkToFit="1"/>
    </xf>
    <xf numFmtId="170" fontId="8" fillId="0" borderId="0" xfId="1" applyNumberFormat="1" applyFont="1" applyBorder="1" applyAlignment="1">
      <alignment horizontal="right" shrinkToFit="1"/>
    </xf>
    <xf numFmtId="165" fontId="13" fillId="0" borderId="0" xfId="0" applyNumberFormat="1" applyFont="1" applyAlignment="1">
      <alignment horizontal="right"/>
    </xf>
    <xf numFmtId="10" fontId="8" fillId="0" borderId="0" xfId="4" applyNumberFormat="1" applyFont="1"/>
    <xf numFmtId="167" fontId="9" fillId="0" borderId="0" xfId="3" applyNumberFormat="1" applyFont="1" applyAlignment="1">
      <alignment horizontal="right" shrinkToFit="1"/>
    </xf>
    <xf numFmtId="0" fontId="14" fillId="0" borderId="0" xfId="0" applyFont="1"/>
    <xf numFmtId="0" fontId="15" fillId="2" borderId="0" xfId="3" applyFont="1" applyFill="1"/>
    <xf numFmtId="165" fontId="16" fillId="0" borderId="0" xfId="0" applyNumberFormat="1" applyFont="1" applyAlignment="1">
      <alignment horizontal="right"/>
    </xf>
    <xf numFmtId="0" fontId="17" fillId="2" borderId="0" xfId="3" applyFont="1" applyFill="1"/>
    <xf numFmtId="165" fontId="18" fillId="0" borderId="0" xfId="0" applyNumberFormat="1" applyFont="1" applyAlignment="1">
      <alignment horizontal="right"/>
    </xf>
    <xf numFmtId="167" fontId="19" fillId="0" borderId="0" xfId="3" applyNumberFormat="1" applyFont="1" applyAlignment="1">
      <alignment horizontal="right" shrinkToFit="1"/>
    </xf>
    <xf numFmtId="0" fontId="4" fillId="0" borderId="6" xfId="3" applyFont="1" applyBorder="1" applyAlignment="1">
      <alignment horizontal="center" vertical="center" wrapText="1"/>
    </xf>
    <xf numFmtId="0" fontId="20" fillId="0" borderId="0" xfId="0" applyFont="1"/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3" fontId="4" fillId="3" borderId="8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horizontal="right"/>
    </xf>
    <xf numFmtId="3" fontId="4" fillId="3" borderId="7" xfId="0" applyNumberFormat="1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8" xfId="0" applyNumberFormat="1" applyFont="1" applyFill="1" applyBorder="1" applyAlignment="1">
      <alignment horizontal="right"/>
    </xf>
    <xf numFmtId="3" fontId="21" fillId="0" borderId="0" xfId="0" applyNumberFormat="1" applyFont="1"/>
    <xf numFmtId="168" fontId="8" fillId="0" borderId="0" xfId="1" applyNumberFormat="1" applyFont="1"/>
    <xf numFmtId="0" fontId="4" fillId="3" borderId="0" xfId="0" applyFont="1" applyFill="1"/>
    <xf numFmtId="9" fontId="8" fillId="0" borderId="0" xfId="1" applyFont="1"/>
    <xf numFmtId="0" fontId="8" fillId="0" borderId="0" xfId="1" applyNumberFormat="1" applyFont="1"/>
    <xf numFmtId="0" fontId="8" fillId="0" borderId="0" xfId="3" applyFont="1" applyAlignment="1">
      <alignment horizontal="right" shrinkToFit="1"/>
    </xf>
    <xf numFmtId="0" fontId="13" fillId="0" borderId="0" xfId="0" applyFont="1" applyAlignment="1">
      <alignment horizontal="right"/>
    </xf>
    <xf numFmtId="0" fontId="23" fillId="0" borderId="0" xfId="0" applyFont="1"/>
    <xf numFmtId="165" fontId="24" fillId="0" borderId="0" xfId="0" applyNumberFormat="1" applyFont="1" applyAlignment="1">
      <alignment horizontal="right"/>
    </xf>
    <xf numFmtId="0" fontId="2" fillId="0" borderId="0" xfId="5">
      <alignment vertical="center"/>
    </xf>
    <xf numFmtId="0" fontId="8" fillId="2" borderId="0" xfId="3" applyFont="1" applyFill="1"/>
    <xf numFmtId="171" fontId="25" fillId="0" borderId="0" xfId="0" applyNumberFormat="1" applyFont="1"/>
    <xf numFmtId="0" fontId="26" fillId="2" borderId="0" xfId="3" applyFont="1" applyFill="1"/>
    <xf numFmtId="0" fontId="4" fillId="0" borderId="12" xfId="0" applyFont="1" applyBorder="1" applyAlignment="1">
      <alignment horizontal="left"/>
    </xf>
    <xf numFmtId="16" fontId="4" fillId="0" borderId="13" xfId="0" applyNumberFormat="1" applyFont="1" applyBorder="1" applyAlignment="1">
      <alignment horizont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0" xfId="4" applyFont="1" applyAlignment="1">
      <alignment horizontal="center"/>
    </xf>
    <xf numFmtId="16" fontId="4" fillId="0" borderId="11" xfId="0" applyNumberFormat="1" applyFont="1" applyBorder="1" applyAlignment="1">
      <alignment horizontal="center"/>
    </xf>
    <xf numFmtId="9" fontId="8" fillId="0" borderId="0" xfId="1" applyFont="1" applyAlignment="1">
      <alignment horizontal="right" shrinkToFit="1"/>
    </xf>
    <xf numFmtId="168" fontId="8" fillId="0" borderId="0" xfId="1" applyNumberFormat="1" applyFont="1" applyAlignment="1">
      <alignment horizontal="right" shrinkToFit="1"/>
    </xf>
    <xf numFmtId="0" fontId="29" fillId="0" borderId="0" xfId="0" applyFont="1"/>
    <xf numFmtId="0" fontId="20" fillId="0" borderId="0" xfId="3" applyFont="1"/>
    <xf numFmtId="172" fontId="4" fillId="0" borderId="12" xfId="3" applyNumberFormat="1" applyFont="1" applyBorder="1" applyAlignment="1">
      <alignment horizontal="left" shrinkToFit="1"/>
    </xf>
    <xf numFmtId="49" fontId="4" fillId="0" borderId="13" xfId="3" quotePrefix="1" applyNumberFormat="1" applyFont="1" applyBorder="1" applyAlignment="1">
      <alignment horizontal="center"/>
    </xf>
    <xf numFmtId="37" fontId="4" fillId="0" borderId="14" xfId="3" applyNumberFormat="1" applyFont="1" applyBorder="1" applyAlignment="1">
      <alignment horizontal="right" vertical="center" shrinkToFit="1"/>
    </xf>
    <xf numFmtId="37" fontId="4" fillId="0" borderId="15" xfId="3" applyNumberFormat="1" applyFont="1" applyBorder="1" applyAlignment="1">
      <alignment horizontal="right" vertical="center" shrinkToFit="1"/>
    </xf>
    <xf numFmtId="37" fontId="4" fillId="0" borderId="16" xfId="3" applyNumberFormat="1" applyFont="1" applyBorder="1" applyAlignment="1">
      <alignment horizontal="right" vertical="center" shrinkToFit="1"/>
    </xf>
    <xf numFmtId="37" fontId="4" fillId="0" borderId="17" xfId="3" applyNumberFormat="1" applyFont="1" applyBorder="1" applyAlignment="1">
      <alignment horizontal="right" vertical="center" shrinkToFit="1"/>
    </xf>
    <xf numFmtId="0" fontId="8" fillId="0" borderId="0" xfId="3" applyFont="1"/>
    <xf numFmtId="0" fontId="8" fillId="0" borderId="0" xfId="1" applyNumberFormat="1" applyFont="1" applyBorder="1" applyAlignment="1">
      <alignment horizontal="right" shrinkToFit="1"/>
    </xf>
    <xf numFmtId="0" fontId="20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/>
    </xf>
    <xf numFmtId="0" fontId="4" fillId="0" borderId="3" xfId="4" applyFont="1" applyBorder="1" applyAlignment="1">
      <alignment horizontal="center"/>
    </xf>
    <xf numFmtId="0" fontId="4" fillId="0" borderId="4" xfId="4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4" fillId="0" borderId="4" xfId="3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30" fillId="2" borderId="0" xfId="3" applyFont="1" applyFill="1"/>
  </cellXfs>
  <cellStyles count="11">
    <cellStyle name="Comma [0] 2" xfId="8" xr:uid="{2BA6FC5A-7A82-4283-B055-204193388EE8}"/>
    <cellStyle name="Normal" xfId="0" builtinId="0"/>
    <cellStyle name="Normal 2" xfId="5" xr:uid="{9DBB17D4-C21A-4CA1-8E4D-FD6A9FA0F463}"/>
    <cellStyle name="Per cent" xfId="1" builtinId="5"/>
    <cellStyle name="Standard 17" xfId="9" xr:uid="{6B4929F2-114C-41F0-B4F0-28A1381C14B2}"/>
    <cellStyle name="Standard_T3411_en_Vj" xfId="10" xr:uid="{E3513606-CE5F-4209-854C-1220BEA6282C}"/>
    <cellStyle name="標準 2" xfId="4" xr:uid="{45E8ED01-A589-41CA-BB63-81972596724A}"/>
    <cellStyle name="標準 3" xfId="6" xr:uid="{36388678-9EC7-44FA-8FD3-57F40B2E45C4}"/>
    <cellStyle name="標準_A30101" xfId="7" xr:uid="{B63100FA-A7C5-4474-A7C3-AF542523F70E}"/>
    <cellStyle name="標準_帳票レイアウト(パターンA)_帳票元" xfId="2" xr:uid="{E8A217C5-CE58-40E4-B55F-DF5721D323DE}"/>
    <cellStyle name="標準_帳票レイアウト(季報新聞発表用_英語)" xfId="3" xr:uid="{08D6DCC2-EC4A-47EF-94A1-C740F4960C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JAPAN: TWO RATES OF PROFIT</a:t>
            </a:r>
          </a:p>
        </c:rich>
      </c:tx>
      <c:layout>
        <c:manualLayout>
          <c:xMode val="edge"/>
          <c:yMode val="edge"/>
          <c:x val="0.31768428117679276"/>
          <c:y val="1.0849909584086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9116908878406759E-2"/>
          <c:y val="9.6433711336322211E-2"/>
          <c:w val="0.88486298467570323"/>
          <c:h val="0.69533838769061374"/>
        </c:manualLayout>
      </c:layout>
      <c:lineChart>
        <c:grouping val="standard"/>
        <c:varyColors val="0"/>
        <c:ser>
          <c:idx val="0"/>
          <c:order val="0"/>
          <c:tx>
            <c:v>Operating profit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Sheet1!$B$71:$AW$71</c:f>
              <c:numCache>
                <c:formatCode>0.0%</c:formatCode>
                <c:ptCount val="48"/>
                <c:pt idx="0">
                  <c:v>5.9085632712266314E-2</c:v>
                </c:pt>
                <c:pt idx="1">
                  <c:v>5.6174860590047025E-2</c:v>
                </c:pt>
                <c:pt idx="2">
                  <c:v>5.6275201345965302E-2</c:v>
                </c:pt>
                <c:pt idx="3">
                  <c:v>6.5806438287909622E-2</c:v>
                </c:pt>
                <c:pt idx="4">
                  <c:v>7.537230175943084E-2</c:v>
                </c:pt>
                <c:pt idx="5">
                  <c:v>6.0941923280514974E-2</c:v>
                </c:pt>
                <c:pt idx="6">
                  <c:v>5.633097091038923E-2</c:v>
                </c:pt>
                <c:pt idx="7">
                  <c:v>6.8405350618994762E-2</c:v>
                </c:pt>
                <c:pt idx="8">
                  <c:v>7.1829600313988037E-2</c:v>
                </c:pt>
                <c:pt idx="9">
                  <c:v>7.0332241927425307E-2</c:v>
                </c:pt>
                <c:pt idx="10">
                  <c:v>6.0879830237317904E-2</c:v>
                </c:pt>
                <c:pt idx="11">
                  <c:v>7.120628354052333E-2</c:v>
                </c:pt>
                <c:pt idx="12">
                  <c:v>6.8217651517679723E-2</c:v>
                </c:pt>
                <c:pt idx="13">
                  <c:v>6.3854019965275066E-2</c:v>
                </c:pt>
                <c:pt idx="14">
                  <c:v>5.6998626368349591E-2</c:v>
                </c:pt>
                <c:pt idx="15">
                  <c:v>7.4457962379330431E-2</c:v>
                </c:pt>
                <c:pt idx="16">
                  <c:v>7.2591988725984935E-2</c:v>
                </c:pt>
                <c:pt idx="17">
                  <c:v>7.0319065647904008E-2</c:v>
                </c:pt>
                <c:pt idx="18">
                  <c:v>6.2095162105119603E-2</c:v>
                </c:pt>
                <c:pt idx="19">
                  <c:v>7.5996734303314425E-2</c:v>
                </c:pt>
                <c:pt idx="20">
                  <c:v>7.3159453134316543E-2</c:v>
                </c:pt>
                <c:pt idx="21">
                  <c:v>7.4017872044323238E-2</c:v>
                </c:pt>
                <c:pt idx="22">
                  <c:v>6.0632739203480134E-2</c:v>
                </c:pt>
                <c:pt idx="23">
                  <c:v>6.5560963383260243E-2</c:v>
                </c:pt>
                <c:pt idx="24">
                  <c:v>7.6167861869764666E-2</c:v>
                </c:pt>
                <c:pt idx="25">
                  <c:v>6.4580007313372087E-2</c:v>
                </c:pt>
                <c:pt idx="26">
                  <c:v>5.6518348962546414E-2</c:v>
                </c:pt>
                <c:pt idx="27">
                  <c:v>5.7493851647083635E-2</c:v>
                </c:pt>
                <c:pt idx="28">
                  <c:v>5.2527504043661112E-2</c:v>
                </c:pt>
                <c:pt idx="29">
                  <c:v>6.1185259985086102E-2</c:v>
                </c:pt>
                <c:pt idx="30">
                  <c:v>6.3159773698125796E-2</c:v>
                </c:pt>
                <c:pt idx="31">
                  <c:v>6.3159773698125796E-2</c:v>
                </c:pt>
                <c:pt idx="32">
                  <c:v>4.9914794952253462E-2</c:v>
                </c:pt>
                <c:pt idx="33">
                  <c:v>6.1243788399087694E-2</c:v>
                </c:pt>
                <c:pt idx="34">
                  <c:v>6.356094221573802E-2</c:v>
                </c:pt>
                <c:pt idx="35">
                  <c:v>6.6395790289153531E-2</c:v>
                </c:pt>
                <c:pt idx="36">
                  <c:v>5.8597706104003763E-2</c:v>
                </c:pt>
                <c:pt idx="37">
                  <c:v>6.7379543542369469E-2</c:v>
                </c:pt>
                <c:pt idx="38">
                  <c:v>6.9472658493390405E-2</c:v>
                </c:pt>
                <c:pt idx="39">
                  <c:v>7.6042685243266003E-2</c:v>
                </c:pt>
                <c:pt idx="40">
                  <c:v>5.9378521000180338E-2</c:v>
                </c:pt>
                <c:pt idx="41">
                  <c:v>7.3461017772652307E-2</c:v>
                </c:pt>
                <c:pt idx="42">
                  <c:v>7.5478150988438145E-2</c:v>
                </c:pt>
                <c:pt idx="43">
                  <c:v>7.3693150940004781E-2</c:v>
                </c:pt>
                <c:pt idx="44">
                  <c:v>6.414784125047672E-2</c:v>
                </c:pt>
                <c:pt idx="45">
                  <c:v>7.1823753293760798E-2</c:v>
                </c:pt>
                <c:pt idx="46">
                  <c:v>7.7771844640317153E-2</c:v>
                </c:pt>
                <c:pt idx="47">
                  <c:v>8.6632885802430032E-2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1A-4F94-A849-A10DB24C6BFB}"/>
            </c:ext>
          </c:extLst>
        </c:ser>
        <c:ser>
          <c:idx val="1"/>
          <c:order val="1"/>
          <c:tx>
            <c:v>Ordinary profits (includes other income)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Sheet1!$B$72:$AW$72</c:f>
              <c:numCache>
                <c:formatCode>0.0%</c:formatCode>
                <c:ptCount val="48"/>
                <c:pt idx="0">
                  <c:v>7.1120117230810104E-2</c:v>
                </c:pt>
                <c:pt idx="1">
                  <c:v>7.7022994043895315E-2</c:v>
                </c:pt>
                <c:pt idx="2">
                  <c:v>6.3851106737846192E-2</c:v>
                </c:pt>
                <c:pt idx="3">
                  <c:v>7.8152355739478693E-2</c:v>
                </c:pt>
                <c:pt idx="4">
                  <c:v>8.4643454200280327E-2</c:v>
                </c:pt>
                <c:pt idx="5">
                  <c:v>7.8557723250772399E-2</c:v>
                </c:pt>
                <c:pt idx="6">
                  <c:v>6.6305999718537845E-2</c:v>
                </c:pt>
                <c:pt idx="7">
                  <c:v>8.4729749150967607E-2</c:v>
                </c:pt>
                <c:pt idx="8">
                  <c:v>8.113362898572761E-2</c:v>
                </c:pt>
                <c:pt idx="9">
                  <c:v>9.3162680115158186E-2</c:v>
                </c:pt>
                <c:pt idx="10">
                  <c:v>7.021954891059895E-2</c:v>
                </c:pt>
                <c:pt idx="11">
                  <c:v>8.041638890494486E-2</c:v>
                </c:pt>
                <c:pt idx="12">
                  <c:v>7.1151474592508063E-2</c:v>
                </c:pt>
                <c:pt idx="13">
                  <c:v>8.194835539123807E-2</c:v>
                </c:pt>
                <c:pt idx="14">
                  <c:v>7.5578335874972299E-2</c:v>
                </c:pt>
                <c:pt idx="15">
                  <c:v>9.1257450567050244E-2</c:v>
                </c:pt>
                <c:pt idx="16">
                  <c:v>8.6049482531843205E-2</c:v>
                </c:pt>
                <c:pt idx="17">
                  <c:v>9.5764432378994374E-2</c:v>
                </c:pt>
                <c:pt idx="18">
                  <c:v>7.5069343836280375E-2</c:v>
                </c:pt>
                <c:pt idx="19">
                  <c:v>8.6209195573512212E-2</c:v>
                </c:pt>
                <c:pt idx="20">
                  <c:v>8.2987255371884533E-2</c:v>
                </c:pt>
                <c:pt idx="21">
                  <c:v>0.10737844593007188</c:v>
                </c:pt>
                <c:pt idx="22">
                  <c:v>7.3211566579337778E-2</c:v>
                </c:pt>
                <c:pt idx="23">
                  <c:v>7.7657788986959478E-2</c:v>
                </c:pt>
                <c:pt idx="24">
                  <c:v>8.6895658156752431E-2</c:v>
                </c:pt>
                <c:pt idx="25">
                  <c:v>9.0430181545181704E-2</c:v>
                </c:pt>
                <c:pt idx="26">
                  <c:v>6.8271899554773016E-2</c:v>
                </c:pt>
                <c:pt idx="27">
                  <c:v>7.1961353709652176E-2</c:v>
                </c:pt>
                <c:pt idx="28">
                  <c:v>6.2106753040743937E-2</c:v>
                </c:pt>
                <c:pt idx="29">
                  <c:v>8.0975316673289097E-2</c:v>
                </c:pt>
                <c:pt idx="30">
                  <c:v>0.10121109585635972</c:v>
                </c:pt>
                <c:pt idx="31">
                  <c:v>0.10121109585635972</c:v>
                </c:pt>
                <c:pt idx="32">
                  <c:v>7.0070797939740137E-2</c:v>
                </c:pt>
                <c:pt idx="33">
                  <c:v>7.8269800823978469E-2</c:v>
                </c:pt>
                <c:pt idx="34">
                  <c:v>8.1984291956959471E-2</c:v>
                </c:pt>
                <c:pt idx="35">
                  <c:v>0.10676345391270603</c:v>
                </c:pt>
                <c:pt idx="36">
                  <c:v>7.9296236411726048E-2</c:v>
                </c:pt>
                <c:pt idx="37">
                  <c:v>8.3425170169601631E-2</c:v>
                </c:pt>
                <c:pt idx="38">
                  <c:v>8.9965790442440768E-2</c:v>
                </c:pt>
                <c:pt idx="39">
                  <c:v>0.11677026304275005</c:v>
                </c:pt>
                <c:pt idx="40">
                  <c:v>7.580175757170296E-2</c:v>
                </c:pt>
                <c:pt idx="41">
                  <c:v>9.2460384707522908E-2</c:v>
                </c:pt>
                <c:pt idx="42">
                  <c:v>9.0719425423804817E-2</c:v>
                </c:pt>
                <c:pt idx="43">
                  <c:v>0.11283150645419231</c:v>
                </c:pt>
                <c:pt idx="44">
                  <c:v>8.508912510361992E-2</c:v>
                </c:pt>
                <c:pt idx="45">
                  <c:v>9.0416577929735842E-2</c:v>
                </c:pt>
                <c:pt idx="46">
                  <c:v>9.6542675310808027E-2</c:v>
                </c:pt>
                <c:pt idx="47">
                  <c:v>0.13363541117054828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1A-4F94-A849-A10DB24C6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335999"/>
        <c:axId val="1233349919"/>
      </c:lineChart>
      <c:catAx>
        <c:axId val="12333359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349919"/>
        <c:crosses val="autoZero"/>
        <c:auto val="1"/>
        <c:lblAlgn val="ctr"/>
        <c:lblOffset val="100"/>
        <c:noMultiLvlLbl val="0"/>
      </c:catAx>
      <c:valAx>
        <c:axId val="1233349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335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520631297635503"/>
          <c:w val="0.99679792864547234"/>
          <c:h val="7.37381789403054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JAPAN: CIRCULATING CAPITAL SHARE OF FIXED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Sheet1!$B$76:$AW$76</c:f>
              <c:numCache>
                <c:formatCode>0.0%</c:formatCode>
                <c:ptCount val="48"/>
                <c:pt idx="0">
                  <c:v>9.0660273593560825E-2</c:v>
                </c:pt>
                <c:pt idx="1">
                  <c:v>8.854699571833162E-2</c:v>
                </c:pt>
                <c:pt idx="2">
                  <c:v>8.7272181402392707E-2</c:v>
                </c:pt>
                <c:pt idx="3">
                  <c:v>8.9971291008079712E-2</c:v>
                </c:pt>
                <c:pt idx="4">
                  <c:v>8.8660856064844001E-2</c:v>
                </c:pt>
                <c:pt idx="5">
                  <c:v>8.5791151049151429E-2</c:v>
                </c:pt>
                <c:pt idx="6">
                  <c:v>8.5183881020124599E-2</c:v>
                </c:pt>
                <c:pt idx="7">
                  <c:v>8.8334004587470927E-2</c:v>
                </c:pt>
                <c:pt idx="8">
                  <c:v>8.5923609735843176E-2</c:v>
                </c:pt>
                <c:pt idx="9">
                  <c:v>8.5027852353196792E-2</c:v>
                </c:pt>
                <c:pt idx="10">
                  <c:v>8.5275836283663822E-2</c:v>
                </c:pt>
                <c:pt idx="11">
                  <c:v>8.6697756197720882E-2</c:v>
                </c:pt>
                <c:pt idx="12">
                  <c:v>8.4132891600474727E-2</c:v>
                </c:pt>
                <c:pt idx="13">
                  <c:v>8.3382796513295152E-2</c:v>
                </c:pt>
                <c:pt idx="14">
                  <c:v>8.4484999691809629E-2</c:v>
                </c:pt>
                <c:pt idx="15">
                  <c:v>8.8220501240898419E-2</c:v>
                </c:pt>
                <c:pt idx="16">
                  <c:v>8.3481322623902024E-2</c:v>
                </c:pt>
                <c:pt idx="17">
                  <c:v>8.3627777244782181E-2</c:v>
                </c:pt>
                <c:pt idx="18">
                  <c:v>8.2186930640710643E-2</c:v>
                </c:pt>
                <c:pt idx="19">
                  <c:v>8.419247126447367E-2</c:v>
                </c:pt>
                <c:pt idx="20">
                  <c:v>8.119265719890896E-2</c:v>
                </c:pt>
                <c:pt idx="21">
                  <c:v>8.1310108393410255E-2</c:v>
                </c:pt>
                <c:pt idx="22">
                  <c:v>8.1138675725421508E-2</c:v>
                </c:pt>
                <c:pt idx="23">
                  <c:v>8.2525357561337762E-2</c:v>
                </c:pt>
                <c:pt idx="24">
                  <c:v>7.9337636845295698E-2</c:v>
                </c:pt>
                <c:pt idx="25">
                  <c:v>7.7328659315806014E-2</c:v>
                </c:pt>
                <c:pt idx="26">
                  <c:v>7.8057274550611067E-2</c:v>
                </c:pt>
                <c:pt idx="27">
                  <c:v>7.8201000871979606E-2</c:v>
                </c:pt>
                <c:pt idx="28">
                  <c:v>7.5645886566724829E-2</c:v>
                </c:pt>
                <c:pt idx="29">
                  <c:v>7.1082402689659374E-2</c:v>
                </c:pt>
                <c:pt idx="30">
                  <c:v>7.0687594529207753E-2</c:v>
                </c:pt>
                <c:pt idx="31">
                  <c:v>7.0687594529207753E-2</c:v>
                </c:pt>
                <c:pt idx="32">
                  <c:v>6.8957324618858423E-2</c:v>
                </c:pt>
                <c:pt idx="33">
                  <c:v>7.3448079107625672E-2</c:v>
                </c:pt>
                <c:pt idx="34">
                  <c:v>7.2820764762872955E-2</c:v>
                </c:pt>
                <c:pt idx="35">
                  <c:v>7.0344138424835681E-2</c:v>
                </c:pt>
                <c:pt idx="36">
                  <c:v>7.0143692578724159E-2</c:v>
                </c:pt>
                <c:pt idx="37">
                  <c:v>7.4799021809790714E-2</c:v>
                </c:pt>
                <c:pt idx="38">
                  <c:v>7.3386933328578069E-2</c:v>
                </c:pt>
                <c:pt idx="39">
                  <c:v>7.3982100592507649E-2</c:v>
                </c:pt>
                <c:pt idx="40">
                  <c:v>7.2897246729136667E-2</c:v>
                </c:pt>
                <c:pt idx="41">
                  <c:v>7.6121084170950509E-2</c:v>
                </c:pt>
                <c:pt idx="42">
                  <c:v>7.427513077658518E-2</c:v>
                </c:pt>
                <c:pt idx="43">
                  <c:v>7.231396675108509E-2</c:v>
                </c:pt>
                <c:pt idx="44">
                  <c:v>7.1353923498493635E-2</c:v>
                </c:pt>
                <c:pt idx="45">
                  <c:v>7.3264521519246228E-2</c:v>
                </c:pt>
                <c:pt idx="46">
                  <c:v>7.1563055297493391E-2</c:v>
                </c:pt>
                <c:pt idx="47">
                  <c:v>7.348333411392205E-2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7-4A4E-80B7-B0D586AE6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225504"/>
        <c:axId val="105228384"/>
      </c:lineChart>
      <c:catAx>
        <c:axId val="10522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228384"/>
        <c:crosses val="autoZero"/>
        <c:auto val="1"/>
        <c:lblAlgn val="ctr"/>
        <c:lblOffset val="100"/>
        <c:noMultiLvlLbl val="0"/>
      </c:catAx>
      <c:valAx>
        <c:axId val="10522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225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CIRCULATING CAPITAL SHARE OF GVA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440063182763631E-2"/>
          <c:y val="0.13930555555555557"/>
          <c:w val="0.89030403300754724"/>
          <c:h val="0.7108949402158063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Sheet1!$B$77:$AW$77</c:f>
              <c:numCache>
                <c:formatCode>0.0%</c:formatCode>
                <c:ptCount val="48"/>
                <c:pt idx="0">
                  <c:v>0.58543326672388452</c:v>
                </c:pt>
                <c:pt idx="1">
                  <c:v>0.58791385998301449</c:v>
                </c:pt>
                <c:pt idx="2">
                  <c:v>0.58436990486321627</c:v>
                </c:pt>
                <c:pt idx="3">
                  <c:v>0.58222648681025868</c:v>
                </c:pt>
                <c:pt idx="4">
                  <c:v>0.57476236453820118</c:v>
                </c:pt>
                <c:pt idx="5">
                  <c:v>0.58443958147541231</c:v>
                </c:pt>
                <c:pt idx="6">
                  <c:v>0.58270925481551128</c:v>
                </c:pt>
                <c:pt idx="7">
                  <c:v>0.58011682414915555</c:v>
                </c:pt>
                <c:pt idx="8">
                  <c:v>0.57693668535413567</c:v>
                </c:pt>
                <c:pt idx="9">
                  <c:v>0.58309247651946472</c:v>
                </c:pt>
                <c:pt idx="10">
                  <c:v>0.58365644354539448</c:v>
                </c:pt>
                <c:pt idx="11">
                  <c:v>0.58251251406934468</c:v>
                </c:pt>
                <c:pt idx="12">
                  <c:v>0.58148783281866701</c:v>
                </c:pt>
                <c:pt idx="13">
                  <c:v>0.58846419373598902</c:v>
                </c:pt>
                <c:pt idx="14">
                  <c:v>0.58842209396810907</c:v>
                </c:pt>
                <c:pt idx="15">
                  <c:v>0.58397338169193702</c:v>
                </c:pt>
                <c:pt idx="16">
                  <c:v>0.57859995754840665</c:v>
                </c:pt>
                <c:pt idx="17">
                  <c:v>0.58498015995240193</c:v>
                </c:pt>
                <c:pt idx="18">
                  <c:v>0.58503968666822725</c:v>
                </c:pt>
                <c:pt idx="19">
                  <c:v>0.5795515315958002</c:v>
                </c:pt>
                <c:pt idx="20">
                  <c:v>0.57630811809066707</c:v>
                </c:pt>
                <c:pt idx="21">
                  <c:v>0.58089444335813889</c:v>
                </c:pt>
                <c:pt idx="22">
                  <c:v>0.5833577501163868</c:v>
                </c:pt>
                <c:pt idx="23">
                  <c:v>0.58077359355567559</c:v>
                </c:pt>
                <c:pt idx="24">
                  <c:v>0.5748520693736906</c:v>
                </c:pt>
                <c:pt idx="25">
                  <c:v>0.58263804739013902</c:v>
                </c:pt>
                <c:pt idx="26">
                  <c:v>0.58461754630080431</c:v>
                </c:pt>
                <c:pt idx="27">
                  <c:v>0.58631993088453238</c:v>
                </c:pt>
                <c:pt idx="28">
                  <c:v>0.58512395537855955</c:v>
                </c:pt>
                <c:pt idx="29">
                  <c:v>0.57982196676564102</c:v>
                </c:pt>
                <c:pt idx="30">
                  <c:v>0.58341777036520159</c:v>
                </c:pt>
                <c:pt idx="31">
                  <c:v>0.58341777036520159</c:v>
                </c:pt>
                <c:pt idx="32">
                  <c:v>0.5839664958693721</c:v>
                </c:pt>
                <c:pt idx="33">
                  <c:v>0.58150766870576376</c:v>
                </c:pt>
                <c:pt idx="34">
                  <c:v>0.57974789682789296</c:v>
                </c:pt>
                <c:pt idx="35">
                  <c:v>0.58161172260077942</c:v>
                </c:pt>
                <c:pt idx="36">
                  <c:v>0.5830735470243672</c:v>
                </c:pt>
                <c:pt idx="37">
                  <c:v>0.58233407446648056</c:v>
                </c:pt>
                <c:pt idx="38">
                  <c:v>0.58026886239975073</c:v>
                </c:pt>
                <c:pt idx="39">
                  <c:v>0.58281284220324414</c:v>
                </c:pt>
                <c:pt idx="40">
                  <c:v>0.58545174943890155</c:v>
                </c:pt>
                <c:pt idx="41">
                  <c:v>0.58166569078436903</c:v>
                </c:pt>
                <c:pt idx="42">
                  <c:v>0.57805292000272912</c:v>
                </c:pt>
                <c:pt idx="43">
                  <c:v>0.58370918506728031</c:v>
                </c:pt>
                <c:pt idx="44">
                  <c:v>0.58634850938441796</c:v>
                </c:pt>
                <c:pt idx="45">
                  <c:v>0.5833989190576675</c:v>
                </c:pt>
                <c:pt idx="46">
                  <c:v>0.5782999513770577</c:v>
                </c:pt>
                <c:pt idx="47">
                  <c:v>0.57940807796789695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7-4FB7-B414-4CE8CD6B8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930496"/>
        <c:axId val="103932416"/>
      </c:lineChart>
      <c:catAx>
        <c:axId val="103930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932416"/>
        <c:crosses val="autoZero"/>
        <c:auto val="1"/>
        <c:lblAlgn val="ctr"/>
        <c:lblOffset val="100"/>
        <c:noMultiLvlLbl val="0"/>
      </c:catAx>
      <c:valAx>
        <c:axId val="103932416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93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THE EFFECT OF FINANCIAL PROFITS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853718285214355E-2"/>
          <c:y val="0.13930555555555557"/>
          <c:w val="0.87678810148731412"/>
          <c:h val="0.67848753280839891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Sheet1!$B$73:$AW$73</c:f>
              <c:numCache>
                <c:formatCode>0.0%</c:formatCode>
                <c:ptCount val="48"/>
                <c:pt idx="0">
                  <c:v>1.2036786942292554</c:v>
                </c:pt>
                <c:pt idx="1">
                  <c:v>1.3711292424202675</c:v>
                </c:pt>
                <c:pt idx="2">
                  <c:v>1.1346224484441414</c:v>
                </c:pt>
                <c:pt idx="3">
                  <c:v>1.1876095678899148</c:v>
                </c:pt>
                <c:pt idx="4">
                  <c:v>1.1230047673274015</c:v>
                </c:pt>
                <c:pt idx="5">
                  <c:v>1.2890588124232985</c:v>
                </c:pt>
                <c:pt idx="6">
                  <c:v>1.1770789433758704</c:v>
                </c:pt>
                <c:pt idx="7">
                  <c:v>1.2386421293693346</c:v>
                </c:pt>
                <c:pt idx="8">
                  <c:v>1.1295291722502834</c:v>
                </c:pt>
                <c:pt idx="9">
                  <c:v>1.3246084237054641</c:v>
                </c:pt>
                <c:pt idx="10">
                  <c:v>1.1534123639450626</c:v>
                </c:pt>
                <c:pt idx="11">
                  <c:v>1.1293439975585875</c:v>
                </c:pt>
                <c:pt idx="12">
                  <c:v>1.0430068026318378</c:v>
                </c:pt>
                <c:pt idx="13">
                  <c:v>1.2833703412221036</c:v>
                </c:pt>
                <c:pt idx="14">
                  <c:v>1.3259676713356678</c:v>
                </c:pt>
                <c:pt idx="15">
                  <c:v>1.2256237969840464</c:v>
                </c:pt>
                <c:pt idx="16">
                  <c:v>1.1853853853853855</c:v>
                </c:pt>
                <c:pt idx="17">
                  <c:v>1.3618558707605468</c:v>
                </c:pt>
                <c:pt idx="18">
                  <c:v>1.2089402989108402</c:v>
                </c:pt>
                <c:pt idx="19">
                  <c:v>1.1343802646760888</c:v>
                </c:pt>
                <c:pt idx="20">
                  <c:v>1.1343340035569254</c:v>
                </c:pt>
                <c:pt idx="21">
                  <c:v>1.4507097132672462</c:v>
                </c:pt>
                <c:pt idx="22">
                  <c:v>1.2074593287570894</c:v>
                </c:pt>
                <c:pt idx="23">
                  <c:v>1.1845126273234101</c:v>
                </c:pt>
                <c:pt idx="24">
                  <c:v>1.1408441306299322</c:v>
                </c:pt>
                <c:pt idx="25">
                  <c:v>1.4002813766553572</c:v>
                </c:pt>
                <c:pt idx="26">
                  <c:v>1.2079599069678317</c:v>
                </c:pt>
                <c:pt idx="27">
                  <c:v>1.2516356383874727</c:v>
                </c:pt>
                <c:pt idx="28">
                  <c:v>1.1823663463834204</c:v>
                </c:pt>
                <c:pt idx="29">
                  <c:v>1.3234448410127997</c:v>
                </c:pt>
                <c:pt idx="30">
                  <c:v>1.6024613441476447</c:v>
                </c:pt>
                <c:pt idx="31">
                  <c:v>1.6024613441476447</c:v>
                </c:pt>
                <c:pt idx="32">
                  <c:v>1.4038081896713612</c:v>
                </c:pt>
                <c:pt idx="33">
                  <c:v>1.2780039065177162</c:v>
                </c:pt>
                <c:pt idx="34">
                  <c:v>1.2898533139846964</c:v>
                </c:pt>
                <c:pt idx="35">
                  <c:v>1.6079852871356966</c:v>
                </c:pt>
                <c:pt idx="36">
                  <c:v>1.3532310679702193</c:v>
                </c:pt>
                <c:pt idx="37">
                  <c:v>1.2381379538011026</c:v>
                </c:pt>
                <c:pt idx="38">
                  <c:v>1.2949812544024073</c:v>
                </c:pt>
                <c:pt idx="39">
                  <c:v>1.5355883694689845</c:v>
                </c:pt>
                <c:pt idx="40">
                  <c:v>1.2765854772885425</c:v>
                </c:pt>
                <c:pt idx="41">
                  <c:v>1.2586319589754389</c:v>
                </c:pt>
                <c:pt idx="42">
                  <c:v>1.201929621165486</c:v>
                </c:pt>
                <c:pt idx="43">
                  <c:v>1.5310989558046029</c:v>
                </c:pt>
                <c:pt idx="44">
                  <c:v>1.326453446365782</c:v>
                </c:pt>
                <c:pt idx="45">
                  <c:v>1.2588673493562772</c:v>
                </c:pt>
                <c:pt idx="46">
                  <c:v>1.2413576630116347</c:v>
                </c:pt>
                <c:pt idx="47">
                  <c:v>1.5425483052164453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6-497A-8C49-3995A81E7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804272"/>
        <c:axId val="100799952"/>
      </c:lineChart>
      <c:catAx>
        <c:axId val="100804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799952"/>
        <c:crosses val="autoZero"/>
        <c:auto val="1"/>
        <c:lblAlgn val="ctr"/>
        <c:lblOffset val="100"/>
        <c:noMultiLvlLbl val="0"/>
      </c:catAx>
      <c:valAx>
        <c:axId val="100799952"/>
        <c:scaling>
          <c:orientation val="minMax"/>
          <c:min val="0.70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804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JAPAN:</a:t>
            </a:r>
            <a:r>
              <a:rPr lang="en-US" b="1" baseline="0"/>
              <a:t> </a:t>
            </a:r>
            <a:r>
              <a:rPr lang="en-US" b="1"/>
              <a:t>INVESTMENT SHARE OF NET OUTPUT</a:t>
            </a:r>
          </a:p>
        </c:rich>
      </c:tx>
      <c:layout>
        <c:manualLayout>
          <c:xMode val="edge"/>
          <c:yMode val="edge"/>
          <c:x val="0.191473429951690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799840237361635E-2"/>
          <c:y val="0.11615740740740743"/>
          <c:w val="0.91522252653200964"/>
          <c:h val="0.70736913094196563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Sheet1!$B$79:$AW$79</c:f>
              <c:numCache>
                <c:formatCode>General</c:formatCode>
                <c:ptCount val="48"/>
                <c:pt idx="0">
                  <c:v>10.45059573504364</c:v>
                </c:pt>
                <c:pt idx="1">
                  <c:v>10.921427661216129</c:v>
                </c:pt>
                <c:pt idx="2">
                  <c:v>10.996444314006581</c:v>
                </c:pt>
                <c:pt idx="3">
                  <c:v>10.619425006548596</c:v>
                </c:pt>
                <c:pt idx="4">
                  <c:v>10.288713246422494</c:v>
                </c:pt>
                <c:pt idx="5">
                  <c:v>11.16908182883088</c:v>
                </c:pt>
                <c:pt idx="6">
                  <c:v>11.225852116986269</c:v>
                </c:pt>
                <c:pt idx="7">
                  <c:v>10.747733611815917</c:v>
                </c:pt>
                <c:pt idx="8">
                  <c:v>10.608492786300319</c:v>
                </c:pt>
                <c:pt idx="9">
                  <c:v>11.096104713125905</c:v>
                </c:pt>
                <c:pt idx="10">
                  <c:v>11.183744148339755</c:v>
                </c:pt>
                <c:pt idx="11">
                  <c:v>10.957518305844443</c:v>
                </c:pt>
                <c:pt idx="12">
                  <c:v>11.018335340993328</c:v>
                </c:pt>
                <c:pt idx="13">
                  <c:v>11.480544014115193</c:v>
                </c:pt>
                <c:pt idx="14">
                  <c:v>11.322937515873361</c:v>
                </c:pt>
                <c:pt idx="15">
                  <c:v>10.646956700094497</c:v>
                </c:pt>
                <c:pt idx="16">
                  <c:v>10.836590893682141</c:v>
                </c:pt>
                <c:pt idx="17">
                  <c:v>11.160577690309298</c:v>
                </c:pt>
                <c:pt idx="18">
                  <c:v>11.524764490543781</c:v>
                </c:pt>
                <c:pt idx="19">
                  <c:v>11.111888178382104</c:v>
                </c:pt>
                <c:pt idx="20">
                  <c:v>11.23890544586949</c:v>
                </c:pt>
                <c:pt idx="21">
                  <c:v>11.420210426262514</c:v>
                </c:pt>
                <c:pt idx="22">
                  <c:v>11.664427986790018</c:v>
                </c:pt>
                <c:pt idx="23">
                  <c:v>11.47745727156186</c:v>
                </c:pt>
                <c:pt idx="24">
                  <c:v>11.373094368451419</c:v>
                </c:pt>
                <c:pt idx="25">
                  <c:v>12.021746875381039</c:v>
                </c:pt>
                <c:pt idx="26">
                  <c:v>12.151332823523676</c:v>
                </c:pt>
                <c:pt idx="27">
                  <c:v>12.28926225235149</c:v>
                </c:pt>
                <c:pt idx="28">
                  <c:v>12.316159745244548</c:v>
                </c:pt>
                <c:pt idx="29">
                  <c:v>12.748571757011225</c:v>
                </c:pt>
                <c:pt idx="30">
                  <c:v>12.966916362809943</c:v>
                </c:pt>
                <c:pt idx="31">
                  <c:v>12.966916362809943</c:v>
                </c:pt>
                <c:pt idx="32">
                  <c:v>13.554665559466455</c:v>
                </c:pt>
                <c:pt idx="33">
                  <c:v>12.640046888789838</c:v>
                </c:pt>
                <c:pt idx="34">
                  <c:v>12.304306753626889</c:v>
                </c:pt>
                <c:pt idx="35">
                  <c:v>12.816983272228521</c:v>
                </c:pt>
                <c:pt idx="36">
                  <c:v>13.072129848118021</c:v>
                </c:pt>
                <c:pt idx="37">
                  <c:v>12.260180686182434</c:v>
                </c:pt>
                <c:pt idx="38">
                  <c:v>12.170766807679124</c:v>
                </c:pt>
                <c:pt idx="39">
                  <c:v>12.034968464717434</c:v>
                </c:pt>
                <c:pt idx="40">
                  <c:v>12.623841664408658</c:v>
                </c:pt>
                <c:pt idx="41">
                  <c:v>11.891154672804296</c:v>
                </c:pt>
                <c:pt idx="42">
                  <c:v>11.877732681105753</c:v>
                </c:pt>
                <c:pt idx="43">
                  <c:v>12.539033308796075</c:v>
                </c:pt>
                <c:pt idx="44">
                  <c:v>12.843357943793018</c:v>
                </c:pt>
                <c:pt idx="45">
                  <c:v>12.346959486285339</c:v>
                </c:pt>
                <c:pt idx="46">
                  <c:v>12.185348259216653</c:v>
                </c:pt>
                <c:pt idx="47">
                  <c:v>12.017967688639358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A2-4817-AAD8-A5213AEFB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1909984"/>
        <c:axId val="831916224"/>
      </c:lineChart>
      <c:catAx>
        <c:axId val="83190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916224"/>
        <c:crosses val="autoZero"/>
        <c:auto val="1"/>
        <c:lblAlgn val="ctr"/>
        <c:lblOffset val="100"/>
        <c:noMultiLvlLbl val="0"/>
      </c:catAx>
      <c:valAx>
        <c:axId val="83191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909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JAPAN: NOMINAL OPERATING PROFITS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777483040984729E-2"/>
          <c:y val="0.11615740740740743"/>
          <c:w val="0.8712392225938469"/>
          <c:h val="0.7340430883639546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25400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Sheet1!$B$4:$AX$5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Sheet1!$B$51:$AW$51</c:f>
              <c:numCache>
                <c:formatCode>#,##0</c:formatCode>
                <c:ptCount val="48"/>
                <c:pt idx="0">
                  <c:v>120695</c:v>
                </c:pt>
                <c:pt idx="1">
                  <c:v>114351</c:v>
                </c:pt>
                <c:pt idx="2">
                  <c:v>114342</c:v>
                </c:pt>
                <c:pt idx="3">
                  <c:v>136331</c:v>
                </c:pt>
                <c:pt idx="4">
                  <c:v>155433</c:v>
                </c:pt>
                <c:pt idx="5">
                  <c:v>127116</c:v>
                </c:pt>
                <c:pt idx="6">
                  <c:v>118642</c:v>
                </c:pt>
                <c:pt idx="7">
                  <c:v>145846</c:v>
                </c:pt>
                <c:pt idx="8">
                  <c:v>155216</c:v>
                </c:pt>
                <c:pt idx="9">
                  <c:v>153163</c:v>
                </c:pt>
                <c:pt idx="10">
                  <c:v>131932</c:v>
                </c:pt>
                <c:pt idx="11">
                  <c:v>157286</c:v>
                </c:pt>
                <c:pt idx="12">
                  <c:v>152441</c:v>
                </c:pt>
                <c:pt idx="13">
                  <c:v>142312</c:v>
                </c:pt>
                <c:pt idx="14">
                  <c:v>127936</c:v>
                </c:pt>
                <c:pt idx="15">
                  <c:v>169366</c:v>
                </c:pt>
                <c:pt idx="16">
                  <c:v>169830</c:v>
                </c:pt>
                <c:pt idx="17">
                  <c:v>164408</c:v>
                </c:pt>
                <c:pt idx="18">
                  <c:v>148004</c:v>
                </c:pt>
                <c:pt idx="19">
                  <c:v>184603</c:v>
                </c:pt>
                <c:pt idx="20">
                  <c:v>177771.51999999999</c:v>
                </c:pt>
                <c:pt idx="21">
                  <c:v>181987.58</c:v>
                </c:pt>
                <c:pt idx="22">
                  <c:v>151431.32</c:v>
                </c:pt>
                <c:pt idx="23">
                  <c:v>164424.79</c:v>
                </c:pt>
                <c:pt idx="24">
                  <c:v>194978.59</c:v>
                </c:pt>
                <c:pt idx="25">
                  <c:v>165912.84</c:v>
                </c:pt>
                <c:pt idx="26">
                  <c:v>143408.46</c:v>
                </c:pt>
                <c:pt idx="27">
                  <c:v>148413</c:v>
                </c:pt>
                <c:pt idx="28">
                  <c:v>134697.44</c:v>
                </c:pt>
                <c:pt idx="29">
                  <c:v>172521.75</c:v>
                </c:pt>
                <c:pt idx="30">
                  <c:v>176716.45</c:v>
                </c:pt>
                <c:pt idx="31">
                  <c:v>176716.45</c:v>
                </c:pt>
                <c:pt idx="32">
                  <c:v>141114.82</c:v>
                </c:pt>
                <c:pt idx="33">
                  <c:v>175092</c:v>
                </c:pt>
                <c:pt idx="34">
                  <c:v>184695.18</c:v>
                </c:pt>
                <c:pt idx="35">
                  <c:v>196557.24</c:v>
                </c:pt>
                <c:pt idx="36">
                  <c:v>175856.87</c:v>
                </c:pt>
                <c:pt idx="37">
                  <c:v>204140.37</c:v>
                </c:pt>
                <c:pt idx="38">
                  <c:v>211801.73</c:v>
                </c:pt>
                <c:pt idx="39">
                  <c:v>232926.94</c:v>
                </c:pt>
                <c:pt idx="40">
                  <c:v>180264.95999999999</c:v>
                </c:pt>
                <c:pt idx="41">
                  <c:v>227961</c:v>
                </c:pt>
                <c:pt idx="42">
                  <c:v>236864.11</c:v>
                </c:pt>
                <c:pt idx="43">
                  <c:v>234039.53</c:v>
                </c:pt>
                <c:pt idx="44">
                  <c:v>207610</c:v>
                </c:pt>
                <c:pt idx="45">
                  <c:v>238524.21</c:v>
                </c:pt>
                <c:pt idx="46">
                  <c:v>262834</c:v>
                </c:pt>
                <c:pt idx="47">
                  <c:v>289565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F-493D-BC76-75C575755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2930208"/>
        <c:axId val="214113008"/>
      </c:lineChart>
      <c:catAx>
        <c:axId val="1422930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13008"/>
        <c:crosses val="autoZero"/>
        <c:auto val="1"/>
        <c:lblAlgn val="ctr"/>
        <c:lblOffset val="100"/>
        <c:noMultiLvlLbl val="0"/>
      </c:catAx>
      <c:valAx>
        <c:axId val="21411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93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JAPAN: ANNUALIZED RATE OF TURNOVER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521512159046418E-2"/>
          <c:y val="9.5743119266055041E-2"/>
          <c:w val="0.91346987427676518"/>
          <c:h val="0.77198786390233332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Sheet1!$B$68:$AW$68</c:f>
              <c:numCache>
                <c:formatCode>#,##0.0_ </c:formatCode>
                <c:ptCount val="48"/>
                <c:pt idx="0">
                  <c:v>4.6348086770865029</c:v>
                </c:pt>
                <c:pt idx="1">
                  <c:v>4.5328380982475638</c:v>
                </c:pt>
                <c:pt idx="2">
                  <c:v>4.712280701754386</c:v>
                </c:pt>
                <c:pt idx="3">
                  <c:v>4.6695294386016277</c:v>
                </c:pt>
                <c:pt idx="4">
                  <c:v>4.9090952647402561</c:v>
                </c:pt>
                <c:pt idx="5">
                  <c:v>4.5867862671080468</c:v>
                </c:pt>
                <c:pt idx="6">
                  <c:v>4.7813195827962032</c:v>
                </c:pt>
                <c:pt idx="7">
                  <c:v>4.7152322653963612</c:v>
                </c:pt>
                <c:pt idx="8">
                  <c:v>4.7969860878191657</c:v>
                </c:pt>
                <c:pt idx="9">
                  <c:v>4.4428657946460683</c:v>
                </c:pt>
                <c:pt idx="10">
                  <c:v>4.6254210636811957</c:v>
                </c:pt>
                <c:pt idx="11">
                  <c:v>4.4844543314998946</c:v>
                </c:pt>
                <c:pt idx="12">
                  <c:v>4.5676857432664661</c:v>
                </c:pt>
                <c:pt idx="13">
                  <c:v>4.2722992252809036</c:v>
                </c:pt>
                <c:pt idx="14">
                  <c:v>4.4374544653027712</c:v>
                </c:pt>
                <c:pt idx="15">
                  <c:v>4.35746988934289</c:v>
                </c:pt>
                <c:pt idx="16">
                  <c:v>4.6274551343161896</c:v>
                </c:pt>
                <c:pt idx="17">
                  <c:v>4.3156533072239549</c:v>
                </c:pt>
                <c:pt idx="18">
                  <c:v>4.4733627982514967</c:v>
                </c:pt>
                <c:pt idx="19">
                  <c:v>4.5028078128708513</c:v>
                </c:pt>
                <c:pt idx="20">
                  <c:v>4.7129632945082642</c:v>
                </c:pt>
                <c:pt idx="21">
                  <c:v>4.4137953458720229</c:v>
                </c:pt>
                <c:pt idx="22">
                  <c:v>4.5847624874417185</c:v>
                </c:pt>
                <c:pt idx="23">
                  <c:v>4.6442700943337476</c:v>
                </c:pt>
                <c:pt idx="24">
                  <c:v>4.6903503880492368</c:v>
                </c:pt>
                <c:pt idx="25">
                  <c:v>4.4646225805540443</c:v>
                </c:pt>
                <c:pt idx="26">
                  <c:v>4.5606933190851242</c:v>
                </c:pt>
                <c:pt idx="27">
                  <c:v>4.4463202546453759</c:v>
                </c:pt>
                <c:pt idx="28">
                  <c:v>4.5902547331048886</c:v>
                </c:pt>
                <c:pt idx="29">
                  <c:v>4.589691656469018</c:v>
                </c:pt>
                <c:pt idx="30">
                  <c:v>4.3212145152554893</c:v>
                </c:pt>
                <c:pt idx="31">
                  <c:v>4.3212145152554893</c:v>
                </c:pt>
                <c:pt idx="32">
                  <c:v>4.609418813942515</c:v>
                </c:pt>
                <c:pt idx="33">
                  <c:v>4.5379262663666911</c:v>
                </c:pt>
                <c:pt idx="34">
                  <c:v>4.5679041594568073</c:v>
                </c:pt>
                <c:pt idx="35">
                  <c:v>4.3266364293536617</c:v>
                </c:pt>
                <c:pt idx="36">
                  <c:v>4.4500819498310094</c:v>
                </c:pt>
                <c:pt idx="37">
                  <c:v>4.3608661385213408</c:v>
                </c:pt>
                <c:pt idx="38">
                  <c:v>4.3926385639119143</c:v>
                </c:pt>
                <c:pt idx="39">
                  <c:v>4.0954871482720652</c:v>
                </c:pt>
                <c:pt idx="40">
                  <c:v>4.3543768170663366</c:v>
                </c:pt>
                <c:pt idx="41">
                  <c:v>4.2733091620222021</c:v>
                </c:pt>
                <c:pt idx="42">
                  <c:v>4.384698550733634</c:v>
                </c:pt>
                <c:pt idx="43">
                  <c:v>4.0680805952829378</c:v>
                </c:pt>
                <c:pt idx="44">
                  <c:v>4.1554111720970273</c:v>
                </c:pt>
                <c:pt idx="45">
                  <c:v>4.1552453760740287</c:v>
                </c:pt>
                <c:pt idx="46">
                  <c:v>4.235479843676635</c:v>
                </c:pt>
                <c:pt idx="47">
                  <c:v>3.9879864214147611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F-4D5C-B162-27D1E5CD6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8472959"/>
        <c:axId val="948473919"/>
      </c:lineChart>
      <c:catAx>
        <c:axId val="9484729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8473919"/>
        <c:crosses val="autoZero"/>
        <c:auto val="1"/>
        <c:lblAlgn val="ctr"/>
        <c:lblOffset val="100"/>
        <c:noMultiLvlLbl val="0"/>
      </c:catAx>
      <c:valAx>
        <c:axId val="948473919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8472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REAL REMUNERATION PER WORKER (indexed)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434549371878237E-2"/>
          <c:y val="0.13004629629629633"/>
          <c:w val="0.88538818070841829"/>
          <c:h val="0.73262160411766708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rgbClr val="FFC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Sheet1!$V$4:$AW$5</c:f>
              <c:multiLvlStrCache>
                <c:ptCount val="28"/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1">
                    <c:v>2022</c:v>
                  </c:pt>
                  <c:pt idx="14">
                    <c:v>2023</c:v>
                  </c:pt>
                  <c:pt idx="18">
                    <c:v>2024</c:v>
                  </c:pt>
                  <c:pt idx="22">
                    <c:v>2025</c:v>
                  </c:pt>
                  <c:pt idx="2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Q1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</c:lvl>
              </c:multiLvlStrCache>
            </c:multiLvlStrRef>
          </c:cat>
          <c:val>
            <c:numRef>
              <c:f>Sheet1!$V$89:$AW$89</c:f>
              <c:numCache>
                <c:formatCode>#,##0.0;\-#,##0.0</c:formatCode>
                <c:ptCount val="28"/>
                <c:pt idx="0">
                  <c:v>100.80648476341119</c:v>
                </c:pt>
                <c:pt idx="1">
                  <c:v>100.6175455351482</c:v>
                </c:pt>
                <c:pt idx="2">
                  <c:v>102.19308586657438</c:v>
                </c:pt>
                <c:pt idx="3">
                  <c:v>105.001792983836</c:v>
                </c:pt>
                <c:pt idx="4">
                  <c:v>99.010427029932359</c:v>
                </c:pt>
                <c:pt idx="5">
                  <c:v>99.38092870258339</c:v>
                </c:pt>
                <c:pt idx="6">
                  <c:v>101.58079199287258</c:v>
                </c:pt>
                <c:pt idx="7">
                  <c:v>103.92059849017285</c:v>
                </c:pt>
                <c:pt idx="8">
                  <c:v>96.580429760736678</c:v>
                </c:pt>
                <c:pt idx="9">
                  <c:v>95.65720513408958</c:v>
                </c:pt>
                <c:pt idx="10">
                  <c:v>96.690361035578462</c:v>
                </c:pt>
                <c:pt idx="11">
                  <c:v>96.412515170533695</c:v>
                </c:pt>
                <c:pt idx="12">
                  <c:v>100.27622124653844</c:v>
                </c:pt>
                <c:pt idx="13">
                  <c:v>102.24300665231833</c:v>
                </c:pt>
                <c:pt idx="14">
                  <c:v>95.048811418937632</c:v>
                </c:pt>
                <c:pt idx="15">
                  <c:v>97.212950822213045</c:v>
                </c:pt>
                <c:pt idx="16">
                  <c:v>99.297508259896759</c:v>
                </c:pt>
                <c:pt idx="17">
                  <c:v>103.80169352519697</c:v>
                </c:pt>
                <c:pt idx="18">
                  <c:v>96.950125306051149</c:v>
                </c:pt>
                <c:pt idx="19">
                  <c:v>98.60303783133925</c:v>
                </c:pt>
                <c:pt idx="20">
                  <c:v>100.64831394980617</c:v>
                </c:pt>
                <c:pt idx="21">
                  <c:v>102.45713755901167</c:v>
                </c:pt>
                <c:pt idx="22">
                  <c:v>98.430792709362137</c:v>
                </c:pt>
                <c:pt idx="23">
                  <c:v>97.86239504279763</c:v>
                </c:pt>
                <c:pt idx="24">
                  <c:v>99.064410404290967</c:v>
                </c:pt>
                <c:pt idx="25">
                  <c:v>99.113475177304963</c:v>
                </c:pt>
                <c:pt idx="26">
                  <c:v>99.118165784832442</c:v>
                </c:pt>
                <c:pt idx="27">
                  <c:v>98.337707786526693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7-4A04-AA6C-749025A20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3113440"/>
        <c:axId val="783091840"/>
      </c:lineChart>
      <c:catAx>
        <c:axId val="783113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091840"/>
        <c:crosses val="autoZero"/>
        <c:auto val="1"/>
        <c:lblAlgn val="ctr"/>
        <c:lblOffset val="100"/>
        <c:noMultiLvlLbl val="0"/>
      </c:catAx>
      <c:valAx>
        <c:axId val="78309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\-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1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JAPAN:CORPORATE NET INVESTMENT -  RATIO OF CORPORATE GVA</a:t>
            </a:r>
          </a:p>
        </c:rich>
      </c:tx>
      <c:layout>
        <c:manualLayout>
          <c:xMode val="edge"/>
          <c:yMode val="edge"/>
          <c:x val="0.1188678734745785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82208941776375"/>
          <c:y val="9.5601851851851855E-2"/>
          <c:w val="0.8603900105913419"/>
          <c:h val="0.79273950131233595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Sheet1!$C$86:$AW$86</c:f>
              <c:numCache>
                <c:formatCode>0.0%</c:formatCode>
                <c:ptCount val="47"/>
                <c:pt idx="0">
                  <c:v>5.0382432853454145E-2</c:v>
                </c:pt>
                <c:pt idx="1">
                  <c:v>-2.2030823804469048E-2</c:v>
                </c:pt>
                <c:pt idx="2">
                  <c:v>0.14658782553036467</c:v>
                </c:pt>
                <c:pt idx="3">
                  <c:v>-9.7034067244692448E-2</c:v>
                </c:pt>
                <c:pt idx="4">
                  <c:v>0.2019613857717083</c:v>
                </c:pt>
                <c:pt idx="5">
                  <c:v>8.783590289446809E-2</c:v>
                </c:pt>
                <c:pt idx="6">
                  <c:v>8.2332107502153862E-2</c:v>
                </c:pt>
                <c:pt idx="7">
                  <c:v>5.1804568108274086E-2</c:v>
                </c:pt>
                <c:pt idx="8">
                  <c:v>8.8387969156677557E-2</c:v>
                </c:pt>
                <c:pt idx="9">
                  <c:v>-4.2666358179411043E-2</c:v>
                </c:pt>
                <c:pt idx="10">
                  <c:v>0.162322991590861</c:v>
                </c:pt>
                <c:pt idx="11">
                  <c:v>3.6467964892573625E-2</c:v>
                </c:pt>
                <c:pt idx="12">
                  <c:v>-2.0066536817811079E-2</c:v>
                </c:pt>
                <c:pt idx="13">
                  <c:v>3.9237658729958423E-3</c:v>
                </c:pt>
                <c:pt idx="14">
                  <c:v>0.11838814463882649</c:v>
                </c:pt>
                <c:pt idx="15">
                  <c:v>0.17966415335381217</c:v>
                </c:pt>
                <c:pt idx="16">
                  <c:v>2.254446483339061E-2</c:v>
                </c:pt>
                <c:pt idx="17">
                  <c:v>0.18281554260966526</c:v>
                </c:pt>
                <c:pt idx="18">
                  <c:v>0.15322032440204839</c:v>
                </c:pt>
                <c:pt idx="19">
                  <c:v>-4.0707707482209893E-2</c:v>
                </c:pt>
                <c:pt idx="20">
                  <c:v>0.13899189322320318</c:v>
                </c:pt>
                <c:pt idx="21">
                  <c:v>0.12010393147324264</c:v>
                </c:pt>
                <c:pt idx="22">
                  <c:v>5.6674617675692769E-2</c:v>
                </c:pt>
                <c:pt idx="23">
                  <c:v>0.10913236062935769</c:v>
                </c:pt>
                <c:pt idx="24">
                  <c:v>4.9879742944402471E-2</c:v>
                </c:pt>
                <c:pt idx="25">
                  <c:v>-9.5530773081976647E-2</c:v>
                </c:pt>
                <c:pt idx="26">
                  <c:v>0.17389453515803255</c:v>
                </c:pt>
                <c:pt idx="27">
                  <c:v>-0.10688983968240451</c:v>
                </c:pt>
                <c:pt idx="28">
                  <c:v>0.86588103828140706</c:v>
                </c:pt>
                <c:pt idx="29">
                  <c:v>-2.0806676702698541E-2</c:v>
                </c:pt>
                <c:pt idx="30">
                  <c:v>0</c:v>
                </c:pt>
                <c:pt idx="31">
                  <c:v>0.1646408369116874</c:v>
                </c:pt>
                <c:pt idx="32">
                  <c:v>0.11667577429114276</c:v>
                </c:pt>
                <c:pt idx="33">
                  <c:v>0.1137793266587251</c:v>
                </c:pt>
                <c:pt idx="34">
                  <c:v>0.22229608631827638</c:v>
                </c:pt>
                <c:pt idx="35">
                  <c:v>0.13869446731542975</c:v>
                </c:pt>
                <c:pt idx="36">
                  <c:v>6.5621345230423414E-2</c:v>
                </c:pt>
                <c:pt idx="37">
                  <c:v>4.6692504503855016E-2</c:v>
                </c:pt>
                <c:pt idx="38">
                  <c:v>-1.6017931463320034E-2</c:v>
                </c:pt>
                <c:pt idx="39">
                  <c:v>-4.265490615245944E-2</c:v>
                </c:pt>
                <c:pt idx="40">
                  <c:v>0.19288464481355735</c:v>
                </c:pt>
                <c:pt idx="41">
                  <c:v>9.0778131284815641E-2</c:v>
                </c:pt>
                <c:pt idx="42">
                  <c:v>7.1220325608143051E-2</c:v>
                </c:pt>
                <c:pt idx="43">
                  <c:v>0.17810996098518384</c:v>
                </c:pt>
                <c:pt idx="44">
                  <c:v>0.21703398394889176</c:v>
                </c:pt>
                <c:pt idx="45">
                  <c:v>0.1600377804951949</c:v>
                </c:pt>
                <c:pt idx="46">
                  <c:v>-6.3648668668085634E-2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9-4018-A7CF-C85BB1998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8260511"/>
        <c:axId val="1458268191"/>
      </c:lineChart>
      <c:catAx>
        <c:axId val="14582605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8268191"/>
        <c:crosses val="autoZero"/>
        <c:auto val="1"/>
        <c:lblAlgn val="ctr"/>
        <c:lblOffset val="100"/>
        <c:noMultiLvlLbl val="0"/>
      </c:catAx>
      <c:valAx>
        <c:axId val="1458268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8260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JAPAN: ANNUALISED RATE OF SURPLUS VALUE</a:t>
            </a:r>
          </a:p>
        </c:rich>
      </c:tx>
      <c:layout>
        <c:manualLayout>
          <c:xMode val="edge"/>
          <c:yMode val="edge"/>
          <c:x val="0.26296165543542993"/>
          <c:y val="9.32400932400932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868871795165837E-2"/>
          <c:y val="0.12163170163170163"/>
          <c:w val="0.88511718465234501"/>
          <c:h val="0.72752124515904049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22225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Sheet1!$B$83:$AW$83</c:f>
              <c:numCache>
                <c:formatCode>0.0%</c:formatCode>
                <c:ptCount val="48"/>
                <c:pt idx="0">
                  <c:v>1.4836457201989042</c:v>
                </c:pt>
                <c:pt idx="1">
                  <c:v>1.3821665458879278</c:v>
                </c:pt>
                <c:pt idx="2">
                  <c:v>1.4506722811249739</c:v>
                </c:pt>
                <c:pt idx="3">
                  <c:v>1.630948535055309</c:v>
                </c:pt>
                <c:pt idx="4">
                  <c:v>2.0820940153745062</c:v>
                </c:pt>
                <c:pt idx="5">
                  <c:v>1.5530710221344266</c:v>
                </c:pt>
                <c:pt idx="6">
                  <c:v>1.5009361724240216</c:v>
                </c:pt>
                <c:pt idx="7">
                  <c:v>1.7450006216226446</c:v>
                </c:pt>
                <c:pt idx="8">
                  <c:v>2.0132682025220698</c:v>
                </c:pt>
                <c:pt idx="9">
                  <c:v>1.7903527748028083</c:v>
                </c:pt>
                <c:pt idx="10">
                  <c:v>1.578808475042915</c:v>
                </c:pt>
                <c:pt idx="11">
                  <c:v>1.7734233208649417</c:v>
                </c:pt>
                <c:pt idx="12">
                  <c:v>1.8385634342676624</c:v>
                </c:pt>
                <c:pt idx="13">
                  <c:v>1.5943929955424505</c:v>
                </c:pt>
                <c:pt idx="14">
                  <c:v>1.4548464314309246</c:v>
                </c:pt>
                <c:pt idx="15">
                  <c:v>1.8244249169460907</c:v>
                </c:pt>
                <c:pt idx="16">
                  <c:v>2.0603698885000759</c:v>
                </c:pt>
                <c:pt idx="17">
                  <c:v>1.8072908488560031</c:v>
                </c:pt>
                <c:pt idx="18">
                  <c:v>1.6415558476661689</c:v>
                </c:pt>
                <c:pt idx="19">
                  <c:v>1.973142904196086</c:v>
                </c:pt>
                <c:pt idx="20">
                  <c:v>2.1060590131162904</c:v>
                </c:pt>
                <c:pt idx="21">
                  <c:v>1.9660771373817794</c:v>
                </c:pt>
                <c:pt idx="22">
                  <c:v>1.6475796858329836</c:v>
                </c:pt>
                <c:pt idx="23">
                  <c:v>1.7522163277496059</c:v>
                </c:pt>
                <c:pt idx="24">
                  <c:v>2.2533318419856987</c:v>
                </c:pt>
                <c:pt idx="25">
                  <c:v>1.8247460886511113</c:v>
                </c:pt>
                <c:pt idx="26">
                  <c:v>1.5754051534221689</c:v>
                </c:pt>
                <c:pt idx="27">
                  <c:v>1.5405679847065701</c:v>
                </c:pt>
                <c:pt idx="28">
                  <c:v>1.5724298788569551</c:v>
                </c:pt>
                <c:pt idx="29">
                  <c:v>1.9852542028346181</c:v>
                </c:pt>
                <c:pt idx="30">
                  <c:v>1.9331969924422203</c:v>
                </c:pt>
                <c:pt idx="31">
                  <c:v>1.9331969924422203</c:v>
                </c:pt>
                <c:pt idx="32">
                  <c:v>1.6166620277908936</c:v>
                </c:pt>
                <c:pt idx="33">
                  <c:v>1.8488685465207515</c:v>
                </c:pt>
                <c:pt idx="34">
                  <c:v>2.0588506784911038</c:v>
                </c:pt>
                <c:pt idx="35">
                  <c:v>2.0965698055092581</c:v>
                </c:pt>
                <c:pt idx="36">
                  <c:v>1.8628405787977893</c:v>
                </c:pt>
                <c:pt idx="37">
                  <c:v>1.9657744772305958</c:v>
                </c:pt>
                <c:pt idx="38">
                  <c:v>2.1732091155695672</c:v>
                </c:pt>
                <c:pt idx="39">
                  <c:v>2.2371793935827258</c:v>
                </c:pt>
                <c:pt idx="40">
                  <c:v>1.7907712491816945</c:v>
                </c:pt>
                <c:pt idx="41">
                  <c:v>2.1210140781820033</c:v>
                </c:pt>
                <c:pt idx="42">
                  <c:v>2.3584605372396146</c:v>
                </c:pt>
                <c:pt idx="43">
                  <c:v>2.1205939392626356</c:v>
                </c:pt>
                <c:pt idx="44">
                  <c:v>1.8914695001766353</c:v>
                </c:pt>
                <c:pt idx="45">
                  <c:v>2.0903041128032243</c:v>
                </c:pt>
                <c:pt idx="46">
                  <c:v>2.4745166106133558</c:v>
                </c:pt>
                <c:pt idx="47">
                  <c:v>2.4903521833353435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9-4115-B97C-1B1B26C53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662848"/>
        <c:axId val="431656608"/>
      </c:lineChart>
      <c:catAx>
        <c:axId val="431662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56608"/>
        <c:crosses val="autoZero"/>
        <c:auto val="1"/>
        <c:lblAlgn val="ctr"/>
        <c:lblOffset val="100"/>
        <c:noMultiLvlLbl val="0"/>
      </c:catAx>
      <c:valAx>
        <c:axId val="43165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62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THE VALUE COMPOSITION OF CAPITAL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based on variable capital</c:v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Sheet1!$B$92:$AW$92</c:f>
              <c:numCache>
                <c:formatCode>0%</c:formatCode>
                <c:ptCount val="48"/>
                <c:pt idx="0">
                  <c:v>92.091344672506423</c:v>
                </c:pt>
                <c:pt idx="1">
                  <c:v>90.413062811483513</c:v>
                </c:pt>
                <c:pt idx="2">
                  <c:v>94.836162063542048</c:v>
                </c:pt>
                <c:pt idx="3">
                  <c:v>90.952952904915463</c:v>
                </c:pt>
                <c:pt idx="4">
                  <c:v>101.49763931102822</c:v>
                </c:pt>
                <c:pt idx="5">
                  <c:v>93.883409634892587</c:v>
                </c:pt>
                <c:pt idx="6">
                  <c:v>98.213603215185699</c:v>
                </c:pt>
                <c:pt idx="7">
                  <c:v>93.756914252860483</c:v>
                </c:pt>
                <c:pt idx="8">
                  <c:v>103.24259222716719</c:v>
                </c:pt>
                <c:pt idx="9">
                  <c:v>93.84329693717514</c:v>
                </c:pt>
                <c:pt idx="10">
                  <c:v>95.581947274174169</c:v>
                </c:pt>
                <c:pt idx="11">
                  <c:v>91.67381754630253</c:v>
                </c:pt>
                <c:pt idx="12">
                  <c:v>99.439589993535634</c:v>
                </c:pt>
                <c:pt idx="13">
                  <c:v>92.190291972610552</c:v>
                </c:pt>
                <c:pt idx="14">
                  <c:v>94.143254041514496</c:v>
                </c:pt>
                <c:pt idx="15">
                  <c:v>90.065390374463277</c:v>
                </c:pt>
                <c:pt idx="16">
                  <c:v>104.78402141531028</c:v>
                </c:pt>
                <c:pt idx="17">
                  <c:v>94.871293166916914</c:v>
                </c:pt>
                <c:pt idx="18">
                  <c:v>97.713732727431122</c:v>
                </c:pt>
                <c:pt idx="19">
                  <c:v>95.78934724926016</c:v>
                </c:pt>
                <c:pt idx="20">
                  <c:v>106.50181020375953</c:v>
                </c:pt>
                <c:pt idx="21">
                  <c:v>98.259304573327029</c:v>
                </c:pt>
                <c:pt idx="22">
                  <c:v>100.53512620231399</c:v>
                </c:pt>
                <c:pt idx="23">
                  <c:v>98.756186080212117</c:v>
                </c:pt>
                <c:pt idx="24">
                  <c:v>109.63672630285004</c:v>
                </c:pt>
                <c:pt idx="25">
                  <c:v>104.9098170536117</c:v>
                </c:pt>
                <c:pt idx="26">
                  <c:v>103.42390989952713</c:v>
                </c:pt>
                <c:pt idx="27">
                  <c:v>99.407631189217682</c:v>
                </c:pt>
                <c:pt idx="28">
                  <c:v>111.32051152413209</c:v>
                </c:pt>
                <c:pt idx="29">
                  <c:v>121.17315659579236</c:v>
                </c:pt>
                <c:pt idx="30">
                  <c:v>114.34910403648421</c:v>
                </c:pt>
                <c:pt idx="31">
                  <c:v>114.34910403648421</c:v>
                </c:pt>
                <c:pt idx="32">
                  <c:v>121.19635824822609</c:v>
                </c:pt>
                <c:pt idx="33">
                  <c:v>112.49233590678952</c:v>
                </c:pt>
                <c:pt idx="34">
                  <c:v>120.77230187323109</c:v>
                </c:pt>
                <c:pt idx="35">
                  <c:v>118.00633939584039</c:v>
                </c:pt>
                <c:pt idx="36">
                  <c:v>118.82640818380931</c:v>
                </c:pt>
                <c:pt idx="37">
                  <c:v>108.5771296244483</c:v>
                </c:pt>
                <c:pt idx="38">
                  <c:v>116.5712053021125</c:v>
                </c:pt>
                <c:pt idx="39">
                  <c:v>109.57369677983424</c:v>
                </c:pt>
                <c:pt idx="40">
                  <c:v>112.43786686149664</c:v>
                </c:pt>
                <c:pt idx="41">
                  <c:v>107.32118539649318</c:v>
                </c:pt>
                <c:pt idx="42">
                  <c:v>116.34610014524579</c:v>
                </c:pt>
                <c:pt idx="43">
                  <c:v>107.34168743748333</c:v>
                </c:pt>
                <c:pt idx="44">
                  <c:v>110.08910065005237</c:v>
                </c:pt>
                <c:pt idx="45">
                  <c:v>108.46624281076545</c:v>
                </c:pt>
                <c:pt idx="46">
                  <c:v>118.770950749197</c:v>
                </c:pt>
                <c:pt idx="47">
                  <c:v>107.11312073024997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62-4043-9D43-AD45BFE8B66B}"/>
            </c:ext>
          </c:extLst>
        </c:ser>
        <c:ser>
          <c:idx val="1"/>
          <c:order val="1"/>
          <c:tx>
            <c:v>crude composition based on annual wages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Sheet1!$B$93:$AW$93</c:f>
              <c:numCache>
                <c:formatCode>0%</c:formatCode>
                <c:ptCount val="48"/>
                <c:pt idx="0">
                  <c:v>22.512220091607588</c:v>
                </c:pt>
                <c:pt idx="1">
                  <c:v>22.785257162361074</c:v>
                </c:pt>
                <c:pt idx="2">
                  <c:v>22.9395189299503</c:v>
                </c:pt>
                <c:pt idx="3">
                  <c:v>22.269746314619063</c:v>
                </c:pt>
                <c:pt idx="4">
                  <c:v>23.409637765195445</c:v>
                </c:pt>
                <c:pt idx="5">
                  <c:v>23.458672952959351</c:v>
                </c:pt>
                <c:pt idx="6">
                  <c:v>23.565950770093746</c:v>
                </c:pt>
                <c:pt idx="7">
                  <c:v>22.849199179895255</c:v>
                </c:pt>
                <c:pt idx="8">
                  <c:v>24.514410636209512</c:v>
                </c:pt>
                <c:pt idx="9">
                  <c:v>24.12542523606686</c:v>
                </c:pt>
                <c:pt idx="10">
                  <c:v>23.594828210700612</c:v>
                </c:pt>
                <c:pt idx="11">
                  <c:v>23.423743302600514</c:v>
                </c:pt>
                <c:pt idx="12">
                  <c:v>24.714248747758905</c:v>
                </c:pt>
                <c:pt idx="13">
                  <c:v>24.483416199886715</c:v>
                </c:pt>
                <c:pt idx="14">
                  <c:v>23.937963200246013</c:v>
                </c:pt>
                <c:pt idx="15">
                  <c:v>23.461693633116202</c:v>
                </c:pt>
                <c:pt idx="16">
                  <c:v>25.468826276063311</c:v>
                </c:pt>
                <c:pt idx="17">
                  <c:v>24.81536302318947</c:v>
                </c:pt>
                <c:pt idx="18">
                  <c:v>24.7161597929198</c:v>
                </c:pt>
                <c:pt idx="19">
                  <c:v>24.136483942716481</c:v>
                </c:pt>
                <c:pt idx="20">
                  <c:v>25.429875689499834</c:v>
                </c:pt>
                <c:pt idx="21">
                  <c:v>25.194587550169476</c:v>
                </c:pt>
                <c:pt idx="22">
                  <c:v>24.793558840626812</c:v>
                </c:pt>
                <c:pt idx="23">
                  <c:v>24.144551367987663</c:v>
                </c:pt>
                <c:pt idx="24">
                  <c:v>26.278881007213947</c:v>
                </c:pt>
                <c:pt idx="25">
                  <c:v>26.428677971297414</c:v>
                </c:pt>
                <c:pt idx="26">
                  <c:v>25.55264452709411</c:v>
                </c:pt>
                <c:pt idx="27">
                  <c:v>25.284628674104599</c:v>
                </c:pt>
                <c:pt idx="28">
                  <c:v>27.208651676586467</c:v>
                </c:pt>
                <c:pt idx="29">
                  <c:v>29.626338784576749</c:v>
                </c:pt>
                <c:pt idx="30">
                  <c:v>29.847843590697355</c:v>
                </c:pt>
                <c:pt idx="31">
                  <c:v>29.847843590697355</c:v>
                </c:pt>
                <c:pt idx="32">
                  <c:v>29.814720011548271</c:v>
                </c:pt>
                <c:pt idx="33">
                  <c:v>28.278708477777176</c:v>
                </c:pt>
                <c:pt idx="34">
                  <c:v>30.035020355334144</c:v>
                </c:pt>
                <c:pt idx="35">
                  <c:v>31.075390592979979</c:v>
                </c:pt>
                <c:pt idx="36">
                  <c:v>30.450620890537213</c:v>
                </c:pt>
                <c:pt idx="37">
                  <c:v>28.457351373150143</c:v>
                </c:pt>
                <c:pt idx="38">
                  <c:v>30.259656889004042</c:v>
                </c:pt>
                <c:pt idx="39">
                  <c:v>30.325963483492242</c:v>
                </c:pt>
                <c:pt idx="40">
                  <c:v>29.364205265679214</c:v>
                </c:pt>
                <c:pt idx="41">
                  <c:v>28.658202767786381</c:v>
                </c:pt>
                <c:pt idx="42">
                  <c:v>30.199090676555247</c:v>
                </c:pt>
                <c:pt idx="43">
                  <c:v>29.852673849353341</c:v>
                </c:pt>
                <c:pt idx="44">
                  <c:v>29.960296248873611</c:v>
                </c:pt>
                <c:pt idx="45">
                  <c:v>29.53115942623484</c:v>
                </c:pt>
                <c:pt idx="46">
                  <c:v>31.68013479239881</c:v>
                </c:pt>
                <c:pt idx="47">
                  <c:v>30.518798711241271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0-45B8-8C01-500866649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5637264"/>
        <c:axId val="455641104"/>
      </c:lineChart>
      <c:catAx>
        <c:axId val="45563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641104"/>
        <c:crosses val="autoZero"/>
        <c:auto val="1"/>
        <c:lblAlgn val="ctr"/>
        <c:lblOffset val="100"/>
        <c:noMultiLvlLbl val="0"/>
      </c:catAx>
      <c:valAx>
        <c:axId val="4556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63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DEGREE OF EXPLOITATION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trendline>
            <c:spPr>
              <a:ln w="22225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Sheet1!$B$4:$AW$5</c:f>
              <c:multiLvlStrCache>
                <c:ptCount val="48"/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1">
                    <c:v>2022</c:v>
                  </c:pt>
                  <c:pt idx="34">
                    <c:v>2023</c:v>
                  </c:pt>
                  <c:pt idx="38">
                    <c:v>2024</c:v>
                  </c:pt>
                  <c:pt idx="42">
                    <c:v>2025</c:v>
                  </c:pt>
                  <c:pt idx="4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Q1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  <c:pt idx="34">
                    <c:v>Q1</c:v>
                  </c:pt>
                  <c:pt idx="35">
                    <c:v>Q2</c:v>
                  </c:pt>
                  <c:pt idx="36">
                    <c:v>Q3</c:v>
                  </c:pt>
                  <c:pt idx="37">
                    <c:v>Q4</c:v>
                  </c:pt>
                  <c:pt idx="38">
                    <c:v>Q1</c:v>
                  </c:pt>
                  <c:pt idx="39">
                    <c:v>Q2</c:v>
                  </c:pt>
                  <c:pt idx="40">
                    <c:v>Q3</c:v>
                  </c:pt>
                  <c:pt idx="41">
                    <c:v>Q4</c:v>
                  </c:pt>
                  <c:pt idx="42">
                    <c:v>Q1</c:v>
                  </c:pt>
                  <c:pt idx="43">
                    <c:v>Q2</c:v>
                  </c:pt>
                  <c:pt idx="44">
                    <c:v>Q3</c:v>
                  </c:pt>
                  <c:pt idx="45">
                    <c:v>Q4</c:v>
                  </c:pt>
                  <c:pt idx="46">
                    <c:v>Q1</c:v>
                  </c:pt>
                  <c:pt idx="47">
                    <c:v>Q2</c:v>
                  </c:pt>
                </c:lvl>
              </c:multiLvlStrCache>
            </c:multiLvlStrRef>
          </c:cat>
          <c:val>
            <c:numRef>
              <c:f>Sheet1!$B$81:$AW$81</c:f>
              <c:numCache>
                <c:formatCode>0.0%</c:formatCode>
                <c:ptCount val="48"/>
                <c:pt idx="0">
                  <c:v>0.32010937744501289</c:v>
                </c:pt>
                <c:pt idx="1">
                  <c:v>0.30492298995242867</c:v>
                </c:pt>
                <c:pt idx="2">
                  <c:v>0.30784929271825578</c:v>
                </c:pt>
                <c:pt idx="3">
                  <c:v>0.34927470883312922</c:v>
                </c:pt>
                <c:pt idx="4">
                  <c:v>0.4241298860768129</c:v>
                </c:pt>
                <c:pt idx="5">
                  <c:v>0.33859677161579033</c:v>
                </c:pt>
                <c:pt idx="6">
                  <c:v>0.31391672245138791</c:v>
                </c:pt>
                <c:pt idx="7">
                  <c:v>0.37007734156144695</c:v>
                </c:pt>
                <c:pt idx="8">
                  <c:v>0.41969440095611238</c:v>
                </c:pt>
                <c:pt idx="9">
                  <c:v>0.40297250863627154</c:v>
                </c:pt>
                <c:pt idx="10">
                  <c:v>0.34133291938321431</c:v>
                </c:pt>
                <c:pt idx="11">
                  <c:v>0.39546022542987813</c:v>
                </c:pt>
                <c:pt idx="12">
                  <c:v>0.40251530810279862</c:v>
                </c:pt>
                <c:pt idx="13">
                  <c:v>0.37319319445318566</c:v>
                </c:pt>
                <c:pt idx="14">
                  <c:v>0.32785608118497256</c:v>
                </c:pt>
                <c:pt idx="15">
                  <c:v>0.41868904737772394</c:v>
                </c:pt>
                <c:pt idx="16">
                  <c:v>0.44524902537051653</c:v>
                </c:pt>
                <c:pt idx="17">
                  <c:v>0.41877572645392674</c:v>
                </c:pt>
                <c:pt idx="18">
                  <c:v>0.3669623774552343</c:v>
                </c:pt>
                <c:pt idx="19">
                  <c:v>0.43820278061969314</c:v>
                </c:pt>
                <c:pt idx="20">
                  <c:v>0.44686514227054469</c:v>
                </c:pt>
                <c:pt idx="21">
                  <c:v>0.4454391251330993</c:v>
                </c:pt>
                <c:pt idx="22">
                  <c:v>0.35935987749549209</c:v>
                </c:pt>
                <c:pt idx="23">
                  <c:v>0.37728562124054787</c:v>
                </c:pt>
                <c:pt idx="24">
                  <c:v>0.480418658641595</c:v>
                </c:pt>
                <c:pt idx="25">
                  <c:v>0.40871228322835446</c:v>
                </c:pt>
                <c:pt idx="26">
                  <c:v>0.34543106567362775</c:v>
                </c:pt>
                <c:pt idx="27">
                  <c:v>0.34648156148829656</c:v>
                </c:pt>
                <c:pt idx="28">
                  <c:v>0.34255830455695635</c:v>
                </c:pt>
                <c:pt idx="29">
                  <c:v>0.43254631278693167</c:v>
                </c:pt>
                <c:pt idx="30">
                  <c:v>0.44737353020020598</c:v>
                </c:pt>
                <c:pt idx="31">
                  <c:v>0.44737353020020598</c:v>
                </c:pt>
                <c:pt idx="32">
                  <c:v>0.35073012304736412</c:v>
                </c:pt>
                <c:pt idx="33">
                  <c:v>0.40742586767524885</c:v>
                </c:pt>
                <c:pt idx="34">
                  <c:v>0.45072107614795753</c:v>
                </c:pt>
                <c:pt idx="35">
                  <c:v>0.48457267897188583</c:v>
                </c:pt>
                <c:pt idx="36">
                  <c:v>0.41860815144506053</c:v>
                </c:pt>
                <c:pt idx="37">
                  <c:v>0.45077615656809411</c:v>
                </c:pt>
                <c:pt idx="38">
                  <c:v>0.49473888733385596</c:v>
                </c:pt>
                <c:pt idx="39">
                  <c:v>0.5462547708217369</c:v>
                </c:pt>
                <c:pt idx="40">
                  <c:v>0.41125775843813778</c:v>
                </c:pt>
                <c:pt idx="41">
                  <c:v>0.49633995523466962</c:v>
                </c:pt>
                <c:pt idx="42">
                  <c:v>0.53788430605908</c:v>
                </c:pt>
                <c:pt idx="43">
                  <c:v>0.52127628487044431</c:v>
                </c:pt>
                <c:pt idx="44">
                  <c:v>0.45518227242530745</c:v>
                </c:pt>
                <c:pt idx="45">
                  <c:v>0.50305190755742846</c:v>
                </c:pt>
                <c:pt idx="46">
                  <c:v>0.58423524652293846</c:v>
                </c:pt>
                <c:pt idx="47">
                  <c:v>0.62446355633575013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57-4BC1-BDD5-AB6A9E407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666688"/>
        <c:axId val="431653728"/>
      </c:lineChart>
      <c:catAx>
        <c:axId val="431666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53728"/>
        <c:crosses val="autoZero"/>
        <c:auto val="1"/>
        <c:lblAlgn val="ctr"/>
        <c:lblOffset val="100"/>
        <c:noMultiLvlLbl val="0"/>
      </c:catAx>
      <c:valAx>
        <c:axId val="43165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6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GVA DEFLATED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34515160743028"/>
          <c:y val="0.13467592592592595"/>
          <c:w val="0.85633256478299324"/>
          <c:h val="0.67959135316418784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multiLvlStrRef>
              <c:f>Sheet1!$V$4:$AS$5</c:f>
              <c:multiLvlStrCache>
                <c:ptCount val="24"/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1">
                    <c:v>2022</c:v>
                  </c:pt>
                  <c:pt idx="14">
                    <c:v>2023</c:v>
                  </c:pt>
                  <c:pt idx="18">
                    <c:v>2024</c:v>
                  </c:pt>
                  <c:pt idx="22">
                    <c:v>2025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Q1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</c:lvl>
              </c:multiLvlStrCache>
            </c:multiLvlStrRef>
          </c:cat>
          <c:val>
            <c:numRef>
              <c:f>Sheet1!$V$91:$AW$91</c:f>
              <c:numCache>
                <c:formatCode>#,##0.0;\-#,##0.0</c:formatCode>
                <c:ptCount val="28"/>
                <c:pt idx="0">
                  <c:v>101164.88713161944</c:v>
                </c:pt>
                <c:pt idx="1">
                  <c:v>103127.68084130138</c:v>
                </c:pt>
                <c:pt idx="2">
                  <c:v>103060.39561836761</c:v>
                </c:pt>
                <c:pt idx="3">
                  <c:v>100312.25160029146</c:v>
                </c:pt>
                <c:pt idx="4">
                  <c:v>108043.29877513158</c:v>
                </c:pt>
                <c:pt idx="5">
                  <c:v>108495.47236863177</c:v>
                </c:pt>
                <c:pt idx="6">
                  <c:v>104328.64359336597</c:v>
                </c:pt>
                <c:pt idx="7">
                  <c:v>103085.02989415782</c:v>
                </c:pt>
                <c:pt idx="8">
                  <c:v>108816.54950127438</c:v>
                </c:pt>
                <c:pt idx="9">
                  <c:v>119815.4635635408</c:v>
                </c:pt>
                <c:pt idx="10">
                  <c:v>117134.74672869587</c:v>
                </c:pt>
                <c:pt idx="11">
                  <c:v>117134.74672869587</c:v>
                </c:pt>
                <c:pt idx="12">
                  <c:v>116030.90206964825</c:v>
                </c:pt>
                <c:pt idx="13">
                  <c:v>112986.85576893356</c:v>
                </c:pt>
                <c:pt idx="14">
                  <c:v>121928.27193514325</c:v>
                </c:pt>
                <c:pt idx="15">
                  <c:v>121409.12759809909</c:v>
                </c:pt>
                <c:pt idx="16">
                  <c:v>120175.1504495949</c:v>
                </c:pt>
                <c:pt idx="17">
                  <c:v>116248.33619634117</c:v>
                </c:pt>
                <c:pt idx="18">
                  <c:v>123492.85153462968</c:v>
                </c:pt>
                <c:pt idx="19">
                  <c:v>121205.27745471778</c:v>
                </c:pt>
                <c:pt idx="20">
                  <c:v>117430.54594394912</c:v>
                </c:pt>
                <c:pt idx="21">
                  <c:v>116048.73963386468</c:v>
                </c:pt>
                <c:pt idx="22">
                  <c:v>121716.73453897865</c:v>
                </c:pt>
                <c:pt idx="23">
                  <c:v>122338.89339768937</c:v>
                </c:pt>
                <c:pt idx="24">
                  <c:v>122832.02645580098</c:v>
                </c:pt>
                <c:pt idx="25">
                  <c:v>125244.41270125224</c:v>
                </c:pt>
                <c:pt idx="26">
                  <c:v>126798.61209964412</c:v>
                </c:pt>
                <c:pt idx="27">
                  <c:v>125904.16370106761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2-4C97-9C40-5A665CAA0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8036496"/>
        <c:axId val="1088034576"/>
      </c:lineChart>
      <c:catAx>
        <c:axId val="1088036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8034576"/>
        <c:crosses val="autoZero"/>
        <c:auto val="1"/>
        <c:lblAlgn val="ctr"/>
        <c:lblOffset val="100"/>
        <c:noMultiLvlLbl val="0"/>
      </c:catAx>
      <c:valAx>
        <c:axId val="1088034576"/>
        <c:scaling>
          <c:orientation val="minMax"/>
          <c:min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\-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803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GVA</a:t>
            </a:r>
            <a:r>
              <a:rPr lang="en-US" b="1" baseline="0"/>
              <a:t> DEFLATED</a:t>
            </a:r>
          </a:p>
          <a:p>
            <a:pPr>
              <a:defRPr/>
            </a:pPr>
            <a:endParaRPr lang="en-US" b="1"/>
          </a:p>
        </c:rich>
      </c:tx>
      <c:layout>
        <c:manualLayout>
          <c:xMode val="edge"/>
          <c:yMode val="edge"/>
          <c:x val="0.4400921188353400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71890795309976"/>
          <c:y val="9.5637625941918547E-2"/>
          <c:w val="0.84859501732589104"/>
          <c:h val="0.73749521632376602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Sheet1!$V$4:$AW$5</c:f>
              <c:multiLvlStrCache>
                <c:ptCount val="28"/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1">
                    <c:v>2022</c:v>
                  </c:pt>
                  <c:pt idx="14">
                    <c:v>2023</c:v>
                  </c:pt>
                  <c:pt idx="18">
                    <c:v>2024</c:v>
                  </c:pt>
                  <c:pt idx="22">
                    <c:v>2025</c:v>
                  </c:pt>
                  <c:pt idx="26">
                    <c:v>2026</c:v>
                  </c:pt>
                </c:lvl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Q1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</c:lvl>
              </c:multiLvlStrCache>
            </c:multiLvlStrRef>
          </c:cat>
          <c:val>
            <c:numRef>
              <c:f>Sheet1!$V$91:$AW$91</c:f>
              <c:numCache>
                <c:formatCode>#,##0.0;\-#,##0.0</c:formatCode>
                <c:ptCount val="28"/>
                <c:pt idx="0">
                  <c:v>101164.88713161944</c:v>
                </c:pt>
                <c:pt idx="1">
                  <c:v>103127.68084130138</c:v>
                </c:pt>
                <c:pt idx="2">
                  <c:v>103060.39561836761</c:v>
                </c:pt>
                <c:pt idx="3">
                  <c:v>100312.25160029146</c:v>
                </c:pt>
                <c:pt idx="4">
                  <c:v>108043.29877513158</c:v>
                </c:pt>
                <c:pt idx="5">
                  <c:v>108495.47236863177</c:v>
                </c:pt>
                <c:pt idx="6">
                  <c:v>104328.64359336597</c:v>
                </c:pt>
                <c:pt idx="7">
                  <c:v>103085.02989415782</c:v>
                </c:pt>
                <c:pt idx="8">
                  <c:v>108816.54950127438</c:v>
                </c:pt>
                <c:pt idx="9">
                  <c:v>119815.4635635408</c:v>
                </c:pt>
                <c:pt idx="10">
                  <c:v>117134.74672869587</c:v>
                </c:pt>
                <c:pt idx="11">
                  <c:v>117134.74672869587</c:v>
                </c:pt>
                <c:pt idx="12">
                  <c:v>116030.90206964825</c:v>
                </c:pt>
                <c:pt idx="13">
                  <c:v>112986.85576893356</c:v>
                </c:pt>
                <c:pt idx="14">
                  <c:v>121928.27193514325</c:v>
                </c:pt>
                <c:pt idx="15">
                  <c:v>121409.12759809909</c:v>
                </c:pt>
                <c:pt idx="16">
                  <c:v>120175.1504495949</c:v>
                </c:pt>
                <c:pt idx="17">
                  <c:v>116248.33619634117</c:v>
                </c:pt>
                <c:pt idx="18">
                  <c:v>123492.85153462968</c:v>
                </c:pt>
                <c:pt idx="19">
                  <c:v>121205.27745471778</c:v>
                </c:pt>
                <c:pt idx="20">
                  <c:v>117430.54594394912</c:v>
                </c:pt>
                <c:pt idx="21">
                  <c:v>116048.73963386468</c:v>
                </c:pt>
                <c:pt idx="22">
                  <c:v>121716.73453897865</c:v>
                </c:pt>
                <c:pt idx="23">
                  <c:v>122338.89339768937</c:v>
                </c:pt>
                <c:pt idx="24">
                  <c:v>122832.02645580098</c:v>
                </c:pt>
                <c:pt idx="25">
                  <c:v>125244.41270125224</c:v>
                </c:pt>
                <c:pt idx="26">
                  <c:v>126798.61209964412</c:v>
                </c:pt>
                <c:pt idx="27">
                  <c:v>125904.16370106761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8A-45FB-917B-3C34A69A7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548911"/>
        <c:axId val="163549391"/>
      </c:lineChart>
      <c:catAx>
        <c:axId val="163548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549391"/>
        <c:crosses val="autoZero"/>
        <c:auto val="1"/>
        <c:lblAlgn val="ctr"/>
        <c:lblOffset val="100"/>
        <c:noMultiLvlLbl val="0"/>
      </c:catAx>
      <c:valAx>
        <c:axId val="163549391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\-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548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765174</xdr:colOff>
      <xdr:row>101</xdr:row>
      <xdr:rowOff>53340</xdr:rowOff>
    </xdr:from>
    <xdr:to>
      <xdr:col>5</xdr:col>
      <xdr:colOff>800100</xdr:colOff>
      <xdr:row>120</xdr:row>
      <xdr:rowOff>66040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CFF8C4-3F18-62FC-C412-649724F04B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</xdr:colOff>
      <xdr:row>101</xdr:row>
      <xdr:rowOff>107950</xdr:rowOff>
    </xdr:from>
    <xdr:to>
      <xdr:col>12</xdr:col>
      <xdr:colOff>666750</xdr:colOff>
      <xdr:row>120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6DC658-8474-2757-B8F2-F9511A1449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612774</xdr:colOff>
      <xdr:row>122</xdr:row>
      <xdr:rowOff>160020</xdr:rowOff>
    </xdr:from>
    <xdr:to>
      <xdr:col>18</xdr:col>
      <xdr:colOff>304799</xdr:colOff>
      <xdr:row>139</xdr:row>
      <xdr:rowOff>50800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BE81A7C-559D-4F1D-40E8-3C048FDE0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60960</xdr:colOff>
      <xdr:row>101</xdr:row>
      <xdr:rowOff>146050</xdr:rowOff>
    </xdr:from>
    <xdr:to>
      <xdr:col>19</xdr:col>
      <xdr:colOff>624840</xdr:colOff>
      <xdr:row>119</xdr:row>
      <xdr:rowOff>25400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395E23C-304C-E37D-305D-FD526C9DBA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422274</xdr:colOff>
      <xdr:row>122</xdr:row>
      <xdr:rowOff>177800</xdr:rowOff>
    </xdr:from>
    <xdr:to>
      <xdr:col>5</xdr:col>
      <xdr:colOff>514349</xdr:colOff>
      <xdr:row>137</xdr:row>
      <xdr:rowOff>158750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9F77B02-8164-10F2-9253-BA7021AD38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815974</xdr:colOff>
      <xdr:row>122</xdr:row>
      <xdr:rowOff>146050</xdr:rowOff>
    </xdr:from>
    <xdr:to>
      <xdr:col>12</xdr:col>
      <xdr:colOff>330199</xdr:colOff>
      <xdr:row>139</xdr:row>
      <xdr:rowOff>106680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CEE08F5-57C1-51E1-709F-CF8A67B202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743584</xdr:colOff>
      <xdr:row>103</xdr:row>
      <xdr:rowOff>153670</xdr:rowOff>
    </xdr:from>
    <xdr:to>
      <xdr:col>26</xdr:col>
      <xdr:colOff>411480</xdr:colOff>
      <xdr:row>118</xdr:row>
      <xdr:rowOff>153670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9734D0F8-5153-F6F2-5F5C-7ACA4F26FE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670560</xdr:colOff>
      <xdr:row>122</xdr:row>
      <xdr:rowOff>167640</xdr:rowOff>
    </xdr:from>
    <xdr:to>
      <xdr:col>24</xdr:col>
      <xdr:colOff>838200</xdr:colOff>
      <xdr:row>140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A173C07-2C1E-D9B8-2EE5-97617B1B5A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708660</xdr:colOff>
      <xdr:row>102</xdr:row>
      <xdr:rowOff>3810</xdr:rowOff>
    </xdr:from>
    <xdr:to>
      <xdr:col>33</xdr:col>
      <xdr:colOff>342900</xdr:colOff>
      <xdr:row>118</xdr:row>
      <xdr:rowOff>30480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9B5EB4DC-B99E-C988-8DC9-4E47E62A9C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25</xdr:col>
      <xdr:colOff>457200</xdr:colOff>
      <xdr:row>123</xdr:row>
      <xdr:rowOff>102870</xdr:rowOff>
    </xdr:from>
    <xdr:to>
      <xdr:col>32</xdr:col>
      <xdr:colOff>327660</xdr:colOff>
      <xdr:row>139</xdr:row>
      <xdr:rowOff>129540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7B52018-9F2F-814A-DF14-4F9FA2CAC4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33</xdr:col>
      <xdr:colOff>60960</xdr:colOff>
      <xdr:row>123</xdr:row>
      <xdr:rowOff>133350</xdr:rowOff>
    </xdr:from>
    <xdr:to>
      <xdr:col>40</xdr:col>
      <xdr:colOff>396240</xdr:colOff>
      <xdr:row>139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E6FF0A9-235C-F80D-3D78-0BFDE653A1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33</xdr:col>
      <xdr:colOff>830580</xdr:colOff>
      <xdr:row>102</xdr:row>
      <xdr:rowOff>179070</xdr:rowOff>
    </xdr:from>
    <xdr:to>
      <xdr:col>41</xdr:col>
      <xdr:colOff>289560</xdr:colOff>
      <xdr:row>117</xdr:row>
      <xdr:rowOff>179070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B1FECE29-D9A6-309A-759B-DB292F7D60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41</xdr:col>
      <xdr:colOff>579120</xdr:colOff>
      <xdr:row>102</xdr:row>
      <xdr:rowOff>95250</xdr:rowOff>
    </xdr:from>
    <xdr:to>
      <xdr:col>47</xdr:col>
      <xdr:colOff>746760</xdr:colOff>
      <xdr:row>118</xdr:row>
      <xdr:rowOff>76200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D6B730E-B8BB-8F23-8BA4-FB51C6AF5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40</xdr:col>
      <xdr:colOff>525780</xdr:colOff>
      <xdr:row>123</xdr:row>
      <xdr:rowOff>110490</xdr:rowOff>
    </xdr:from>
    <xdr:to>
      <xdr:col>47</xdr:col>
      <xdr:colOff>632460</xdr:colOff>
      <xdr:row>138</xdr:row>
      <xdr:rowOff>110490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BFB3393-5073-2378-0E65-3BD2CE22DA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62CC6-EB11-41B1-82B4-AA7231A37473}">
  <dimension ref="A1:BX140"/>
  <sheetViews>
    <sheetView tabSelected="1" topLeftCell="AK112" workbookViewId="0">
      <selection activeCell="AP112" sqref="AP112"/>
    </sheetView>
  </sheetViews>
  <sheetFormatPr defaultRowHeight="14.4"/>
  <cols>
    <col min="1" max="1" width="35.6640625" customWidth="1"/>
    <col min="2" max="21" width="13" customWidth="1"/>
    <col min="22" max="36" width="13" style="2" customWidth="1"/>
    <col min="37" max="41" width="10.44140625" bestFit="1" customWidth="1"/>
    <col min="42" max="44" width="11.6640625" style="2" customWidth="1"/>
    <col min="45" max="46" width="13" style="2" customWidth="1"/>
    <col min="47" max="47" width="13.21875" style="106" customWidth="1"/>
    <col min="48" max="50" width="13" style="2" customWidth="1"/>
    <col min="51" max="55" width="10.44140625" bestFit="1" customWidth="1"/>
    <col min="57" max="57" width="9.77734375" bestFit="1" customWidth="1"/>
  </cols>
  <sheetData>
    <row r="1" spans="1:56" ht="19.8">
      <c r="A1" s="1" t="s">
        <v>0</v>
      </c>
      <c r="B1" s="6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W1" s="3"/>
      <c r="AA1" s="3"/>
      <c r="AE1" s="3"/>
      <c r="AK1" s="2"/>
      <c r="AL1" s="3"/>
      <c r="AM1" s="2"/>
      <c r="AN1" s="2"/>
      <c r="AO1" s="2"/>
      <c r="AQ1" s="83"/>
      <c r="AR1" s="90"/>
      <c r="AT1" s="61"/>
      <c r="AV1" s="61"/>
      <c r="AW1" s="61"/>
      <c r="AY1" s="2"/>
      <c r="AZ1" s="2"/>
      <c r="BA1" s="2"/>
      <c r="BB1" s="2"/>
      <c r="BC1" s="2"/>
    </row>
    <row r="2" spans="1:56">
      <c r="A2" s="2"/>
      <c r="B2" s="6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AK2" s="2"/>
      <c r="AL2" s="2"/>
      <c r="AM2" s="2"/>
      <c r="AN2" s="2"/>
      <c r="AO2" s="2"/>
      <c r="AQ2" s="83"/>
      <c r="AR2" s="90"/>
      <c r="AT2" s="94"/>
      <c r="AV2" s="61"/>
      <c r="AW2" s="61"/>
      <c r="AY2" s="2"/>
      <c r="AZ2" s="2"/>
      <c r="BA2" s="2"/>
      <c r="BB2" s="2"/>
      <c r="BC2" s="4" t="s">
        <v>1</v>
      </c>
    </row>
    <row r="3" spans="1:56">
      <c r="A3" s="117" t="s">
        <v>2</v>
      </c>
      <c r="B3" s="126" t="s">
        <v>103</v>
      </c>
      <c r="C3" s="127"/>
      <c r="D3" s="127"/>
      <c r="E3" s="127"/>
      <c r="F3" s="128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" t="s">
        <v>72</v>
      </c>
      <c r="W3" s="6"/>
      <c r="X3" s="6"/>
      <c r="Y3" s="6"/>
      <c r="Z3" s="5" t="s">
        <v>72</v>
      </c>
      <c r="AA3" s="6"/>
      <c r="AB3" s="6"/>
      <c r="AC3" s="6"/>
      <c r="AD3" s="7"/>
      <c r="AE3" s="6"/>
      <c r="AF3" s="6"/>
      <c r="AG3" s="6"/>
      <c r="AH3" s="6"/>
      <c r="AI3" s="6"/>
      <c r="AJ3" s="7"/>
      <c r="AK3" s="120" t="s">
        <v>3</v>
      </c>
      <c r="AL3" s="121"/>
      <c r="AM3" s="121"/>
      <c r="AN3" s="121"/>
      <c r="AO3" s="122"/>
      <c r="AP3" s="6"/>
      <c r="AQ3"/>
      <c r="AR3" s="7"/>
      <c r="AS3" s="6"/>
      <c r="AT3" s="101"/>
      <c r="AU3" s="107" t="s">
        <v>121</v>
      </c>
      <c r="AV3" s="61"/>
      <c r="AW3" s="61"/>
      <c r="AX3" s="6"/>
      <c r="AY3" s="6"/>
      <c r="AZ3" s="123" t="s">
        <v>4</v>
      </c>
      <c r="BA3" s="124"/>
      <c r="BB3" s="124"/>
      <c r="BC3" s="124"/>
      <c r="BD3" s="125"/>
    </row>
    <row r="4" spans="1:56">
      <c r="A4" s="118"/>
      <c r="B4" s="62" t="s">
        <v>91</v>
      </c>
      <c r="C4" s="62" t="s">
        <v>92</v>
      </c>
      <c r="D4" s="71" t="s">
        <v>93</v>
      </c>
      <c r="E4" s="62" t="s">
        <v>94</v>
      </c>
      <c r="F4" s="62" t="s">
        <v>91</v>
      </c>
      <c r="G4" s="71" t="s">
        <v>92</v>
      </c>
      <c r="H4" s="62" t="s">
        <v>93</v>
      </c>
      <c r="I4" s="62" t="s">
        <v>94</v>
      </c>
      <c r="J4" s="62" t="s">
        <v>91</v>
      </c>
      <c r="K4" s="71" t="s">
        <v>92</v>
      </c>
      <c r="L4" s="62" t="s">
        <v>93</v>
      </c>
      <c r="M4" s="62" t="s">
        <v>94</v>
      </c>
      <c r="N4" s="72" t="s">
        <v>91</v>
      </c>
      <c r="O4" s="73" t="s">
        <v>92</v>
      </c>
      <c r="P4" s="73" t="s">
        <v>93</v>
      </c>
      <c r="Q4" s="73" t="s">
        <v>94</v>
      </c>
      <c r="R4" s="62" t="s">
        <v>91</v>
      </c>
      <c r="S4" s="71" t="s">
        <v>92</v>
      </c>
      <c r="T4" s="62" t="s">
        <v>93</v>
      </c>
      <c r="U4" s="62" t="s">
        <v>94</v>
      </c>
      <c r="V4" s="8" t="s">
        <v>91</v>
      </c>
      <c r="W4" s="8" t="s">
        <v>92</v>
      </c>
      <c r="X4" s="8" t="s">
        <v>93</v>
      </c>
      <c r="Y4" s="9" t="s">
        <v>94</v>
      </c>
      <c r="Z4" s="8" t="s">
        <v>91</v>
      </c>
      <c r="AA4" s="9" t="s">
        <v>92</v>
      </c>
      <c r="AB4" s="8" t="s">
        <v>93</v>
      </c>
      <c r="AC4" s="8" t="s">
        <v>94</v>
      </c>
      <c r="AD4" s="8" t="s">
        <v>91</v>
      </c>
      <c r="AE4" s="8" t="s">
        <v>91</v>
      </c>
      <c r="AF4" s="8" t="s">
        <v>91</v>
      </c>
      <c r="AG4" s="8" t="s">
        <v>92</v>
      </c>
      <c r="AH4" s="9" t="s">
        <v>93</v>
      </c>
      <c r="AI4" s="9" t="s">
        <v>94</v>
      </c>
      <c r="AJ4" s="8" t="s">
        <v>91</v>
      </c>
      <c r="AK4" s="8" t="s">
        <v>92</v>
      </c>
      <c r="AL4" s="8" t="s">
        <v>93</v>
      </c>
      <c r="AM4" s="9" t="s">
        <v>94</v>
      </c>
      <c r="AN4" s="8" t="s">
        <v>91</v>
      </c>
      <c r="AO4" s="8" t="s">
        <v>92</v>
      </c>
      <c r="AP4" s="8" t="s">
        <v>93</v>
      </c>
      <c r="AQ4" s="62" t="s">
        <v>94</v>
      </c>
      <c r="AR4" s="8" t="s">
        <v>91</v>
      </c>
      <c r="AS4" s="8" t="s">
        <v>92</v>
      </c>
      <c r="AT4" s="95" t="s">
        <v>93</v>
      </c>
      <c r="AU4" s="108" t="s">
        <v>94</v>
      </c>
      <c r="AV4" s="115" t="s">
        <v>91</v>
      </c>
      <c r="AW4" s="116" t="s">
        <v>92</v>
      </c>
      <c r="AX4" s="8"/>
      <c r="AY4" s="8" t="s">
        <v>5</v>
      </c>
      <c r="AZ4" s="8" t="s">
        <v>6</v>
      </c>
      <c r="BA4" s="8" t="s">
        <v>7</v>
      </c>
      <c r="BB4" s="8" t="s">
        <v>8</v>
      </c>
      <c r="BC4" s="8" t="s">
        <v>5</v>
      </c>
    </row>
    <row r="5" spans="1:56">
      <c r="A5" s="119"/>
      <c r="B5" s="63">
        <v>2013</v>
      </c>
      <c r="C5" s="63"/>
      <c r="D5" s="63"/>
      <c r="E5" s="63"/>
      <c r="F5" s="63">
        <v>2014</v>
      </c>
      <c r="G5" s="63"/>
      <c r="H5" s="63"/>
      <c r="I5" s="63"/>
      <c r="J5" s="63">
        <v>2015</v>
      </c>
      <c r="K5" s="63"/>
      <c r="L5" s="63"/>
      <c r="M5" s="63"/>
      <c r="N5" s="74">
        <v>2016</v>
      </c>
      <c r="O5" s="74"/>
      <c r="P5" s="74"/>
      <c r="Q5" s="74"/>
      <c r="R5" s="63">
        <v>2017</v>
      </c>
      <c r="S5" s="63"/>
      <c r="T5" s="63"/>
      <c r="U5" s="63"/>
      <c r="V5" s="11">
        <v>2018</v>
      </c>
      <c r="W5" s="11"/>
      <c r="X5" s="11"/>
      <c r="Y5" s="11"/>
      <c r="Z5" s="11">
        <v>2019</v>
      </c>
      <c r="AA5" s="11"/>
      <c r="AB5" s="11"/>
      <c r="AC5" s="11"/>
      <c r="AD5" s="11">
        <v>2020</v>
      </c>
      <c r="AF5" s="11"/>
      <c r="AG5" s="10" t="s">
        <v>71</v>
      </c>
      <c r="AH5" s="11"/>
      <c r="AI5" s="11"/>
      <c r="AJ5" s="11" t="s">
        <v>74</v>
      </c>
      <c r="AK5" s="10"/>
      <c r="AL5" s="11"/>
      <c r="AM5" s="11"/>
      <c r="AN5" s="11" t="s">
        <v>10</v>
      </c>
      <c r="AO5" s="11"/>
      <c r="AP5" s="11"/>
      <c r="AQ5" s="63"/>
      <c r="AR5" s="11">
        <v>2025</v>
      </c>
      <c r="AS5" s="11"/>
      <c r="AT5" s="102"/>
      <c r="AU5" s="108"/>
      <c r="AV5" s="115">
        <v>2026</v>
      </c>
      <c r="AW5" s="95"/>
      <c r="AX5" s="11"/>
      <c r="AY5" s="11"/>
      <c r="AZ5" s="10" t="s">
        <v>9</v>
      </c>
      <c r="BA5" s="11"/>
      <c r="BB5" s="11"/>
      <c r="BC5" s="11" t="s">
        <v>10</v>
      </c>
      <c r="BD5" s="11"/>
    </row>
    <row r="6" spans="1:56">
      <c r="A6" s="12" t="s">
        <v>11</v>
      </c>
      <c r="B6" s="64">
        <v>1058543</v>
      </c>
      <c r="C6" s="64">
        <v>1039946</v>
      </c>
      <c r="D6" s="64">
        <v>1039640</v>
      </c>
      <c r="E6" s="64">
        <v>1039431</v>
      </c>
      <c r="F6" s="64">
        <v>1039180</v>
      </c>
      <c r="G6" s="64">
        <v>1023721</v>
      </c>
      <c r="H6" s="64">
        <v>1023451</v>
      </c>
      <c r="I6" s="64">
        <v>1023293</v>
      </c>
      <c r="J6" s="64">
        <v>1023082</v>
      </c>
      <c r="K6" s="64">
        <v>1008668</v>
      </c>
      <c r="L6" s="64">
        <v>1008482</v>
      </c>
      <c r="M6" s="64">
        <v>1008317</v>
      </c>
      <c r="N6" s="75">
        <v>1008083</v>
      </c>
      <c r="O6" s="75">
        <v>987764</v>
      </c>
      <c r="P6" s="75">
        <v>987575</v>
      </c>
      <c r="Q6" s="75">
        <v>987449</v>
      </c>
      <c r="R6" s="64">
        <v>987260</v>
      </c>
      <c r="S6" s="64">
        <v>972541</v>
      </c>
      <c r="T6" s="64">
        <v>972400</v>
      </c>
      <c r="U6" s="64">
        <v>972246</v>
      </c>
      <c r="V6" s="13">
        <v>972120</v>
      </c>
      <c r="W6" s="13">
        <v>957416</v>
      </c>
      <c r="X6" s="13">
        <v>957096</v>
      </c>
      <c r="Y6" s="13">
        <v>956973</v>
      </c>
      <c r="Z6" s="13">
        <v>956842</v>
      </c>
      <c r="AA6" s="13">
        <v>943758</v>
      </c>
      <c r="AB6" s="13">
        <v>943527</v>
      </c>
      <c r="AC6" s="13">
        <v>943379</v>
      </c>
      <c r="AD6" s="13">
        <v>943251</v>
      </c>
      <c r="AE6" s="13">
        <v>917603</v>
      </c>
      <c r="AF6" s="13">
        <v>909909</v>
      </c>
      <c r="AG6" s="13">
        <v>909909</v>
      </c>
      <c r="AH6" s="13">
        <v>909633</v>
      </c>
      <c r="AI6" s="13">
        <v>909376</v>
      </c>
      <c r="AJ6" s="13">
        <v>909186</v>
      </c>
      <c r="AK6" s="13">
        <v>901552</v>
      </c>
      <c r="AL6" s="13">
        <v>901341</v>
      </c>
      <c r="AM6" s="13">
        <v>900986</v>
      </c>
      <c r="AN6" s="13">
        <v>900793</v>
      </c>
      <c r="AO6" s="13">
        <v>892474</v>
      </c>
      <c r="AP6" s="13">
        <v>892310</v>
      </c>
      <c r="AQ6" s="64">
        <v>892129</v>
      </c>
      <c r="AR6" s="13">
        <v>891936</v>
      </c>
      <c r="AS6" s="13">
        <v>884833</v>
      </c>
      <c r="AT6" s="96">
        <v>884375</v>
      </c>
      <c r="AU6" s="109">
        <v>884050</v>
      </c>
      <c r="AV6"/>
      <c r="AW6" s="96">
        <v>876607</v>
      </c>
      <c r="AX6" s="13"/>
      <c r="AY6" s="14">
        <v>-0.9</v>
      </c>
      <c r="AZ6" s="14">
        <v>-0.9</v>
      </c>
      <c r="BA6" s="14">
        <v>-0.9</v>
      </c>
      <c r="BB6" s="14">
        <v>-0.9</v>
      </c>
      <c r="BC6" s="14">
        <v>-1</v>
      </c>
    </row>
    <row r="7" spans="1:56">
      <c r="A7" s="15" t="s">
        <v>12</v>
      </c>
      <c r="B7" s="65">
        <v>6163243</v>
      </c>
      <c r="C7" s="65">
        <v>6082250</v>
      </c>
      <c r="D7" s="65">
        <v>6012979</v>
      </c>
      <c r="E7" s="65">
        <v>6341642</v>
      </c>
      <c r="F7" s="65">
        <v>6331406</v>
      </c>
      <c r="G7" s="65">
        <v>6384318</v>
      </c>
      <c r="H7" s="65">
        <v>6555166</v>
      </c>
      <c r="I7" s="65">
        <v>6891019</v>
      </c>
      <c r="J7" s="65">
        <v>6893327</v>
      </c>
      <c r="K7" s="65">
        <v>6762532</v>
      </c>
      <c r="L7" s="65">
        <v>6746105</v>
      </c>
      <c r="M7" s="65">
        <v>7095696</v>
      </c>
      <c r="N7" s="76">
        <v>7101422</v>
      </c>
      <c r="O7" s="76">
        <v>6759863</v>
      </c>
      <c r="P7" s="76">
        <v>6646544</v>
      </c>
      <c r="Q7" s="76">
        <v>7017374</v>
      </c>
      <c r="R7" s="65">
        <v>7028681</v>
      </c>
      <c r="S7" s="65">
        <v>6914590</v>
      </c>
      <c r="T7" s="65">
        <v>7178928</v>
      </c>
      <c r="U7" s="65">
        <v>7402746</v>
      </c>
      <c r="V7" s="16">
        <v>7458455.6500000004</v>
      </c>
      <c r="W7" s="16">
        <v>7338935.2599999998</v>
      </c>
      <c r="X7" s="16">
        <v>7397533.7599999998</v>
      </c>
      <c r="Y7" s="16">
        <v>7619295.54</v>
      </c>
      <c r="Z7" s="16">
        <v>7566732.9500000002</v>
      </c>
      <c r="AA7" s="16">
        <v>7299927.79</v>
      </c>
      <c r="AB7" s="16">
        <v>7280876.9500000002</v>
      </c>
      <c r="AC7" s="16">
        <v>7597424.1399999997</v>
      </c>
      <c r="AD7" s="16">
        <v>7345652.5999999996</v>
      </c>
      <c r="AE7" s="16">
        <v>8448104.1999999993</v>
      </c>
      <c r="AF7" s="16">
        <v>8418127.9399999995</v>
      </c>
      <c r="AG7" s="16">
        <v>8418127.9399999995</v>
      </c>
      <c r="AH7" s="16">
        <v>8695068.1699999999</v>
      </c>
      <c r="AI7" s="16">
        <v>9076406.3200000003</v>
      </c>
      <c r="AJ7" s="16">
        <v>9160096.25</v>
      </c>
      <c r="AK7" s="16">
        <v>8995394.1099999994</v>
      </c>
      <c r="AL7" s="16">
        <v>9211597.9399999995</v>
      </c>
      <c r="AM7" s="16">
        <v>9414597.1899999995</v>
      </c>
      <c r="AN7" s="16">
        <v>9541636.2599999998</v>
      </c>
      <c r="AO7" s="16">
        <v>9308421.75</v>
      </c>
      <c r="AP7" s="16">
        <v>9202569.2400000002</v>
      </c>
      <c r="AQ7" s="65">
        <v>9737357</v>
      </c>
      <c r="AR7" s="16">
        <v>9616580.1099999994</v>
      </c>
      <c r="AS7" s="16">
        <v>9271358.7699999996</v>
      </c>
      <c r="AT7" s="97">
        <v>9463200</v>
      </c>
      <c r="AU7" s="110">
        <v>9916657.5</v>
      </c>
      <c r="AV7" s="97">
        <v>9993077</v>
      </c>
      <c r="AW7" s="97">
        <v>9825654</v>
      </c>
      <c r="AX7" s="16"/>
      <c r="AY7" s="17">
        <v>6.8574169999999999</v>
      </c>
      <c r="AZ7" s="17">
        <v>5.9404909999999997</v>
      </c>
      <c r="BA7" s="17">
        <v>3.7260439999999999</v>
      </c>
      <c r="BB7" s="17">
        <v>4.1652399999999998</v>
      </c>
      <c r="BC7" s="17">
        <v>3.4798659999999999</v>
      </c>
    </row>
    <row r="8" spans="1:56">
      <c r="A8" s="18" t="s">
        <v>13</v>
      </c>
      <c r="B8" s="66">
        <v>1497400</v>
      </c>
      <c r="C8" s="66">
        <v>1485487</v>
      </c>
      <c r="D8" s="66">
        <v>1466873</v>
      </c>
      <c r="E8" s="66">
        <v>1487133</v>
      </c>
      <c r="F8" s="66">
        <v>1534112</v>
      </c>
      <c r="G8" s="66">
        <v>1556420</v>
      </c>
      <c r="H8" s="66">
        <v>1600175</v>
      </c>
      <c r="I8" s="66">
        <v>1647362</v>
      </c>
      <c r="J8" s="66">
        <v>1714081</v>
      </c>
      <c r="K8" s="66">
        <v>1690723</v>
      </c>
      <c r="L8" s="66">
        <v>1655101</v>
      </c>
      <c r="M8" s="66">
        <v>1708098</v>
      </c>
      <c r="N8" s="77">
        <v>1812815</v>
      </c>
      <c r="O8" s="77">
        <v>1827561</v>
      </c>
      <c r="P8" s="77">
        <v>1821266</v>
      </c>
      <c r="Q8" s="77">
        <v>1850943</v>
      </c>
      <c r="R8" s="66">
        <v>1893075</v>
      </c>
      <c r="S8" s="66">
        <v>1916116</v>
      </c>
      <c r="T8" s="66">
        <v>1995931</v>
      </c>
      <c r="U8" s="66">
        <v>1960687</v>
      </c>
      <c r="V8" s="19">
        <v>2021328.46</v>
      </c>
      <c r="W8" s="19">
        <v>2019782.6</v>
      </c>
      <c r="X8" s="19">
        <v>2021996.26</v>
      </c>
      <c r="Y8" s="19">
        <v>2014888.33</v>
      </c>
      <c r="Z8" s="19">
        <v>2037643.36</v>
      </c>
      <c r="AA8" s="19">
        <v>2015305.14</v>
      </c>
      <c r="AB8" s="19">
        <v>2021031.93</v>
      </c>
      <c r="AC8" s="19">
        <v>2026702.02</v>
      </c>
      <c r="AD8" s="19">
        <v>2019087.56</v>
      </c>
      <c r="AE8" s="19">
        <v>2445910.34</v>
      </c>
      <c r="AF8" s="19">
        <v>2415700.5099999998</v>
      </c>
      <c r="AG8" s="19">
        <v>2415700.5099999998</v>
      </c>
      <c r="AH8" s="19">
        <v>2463326.1</v>
      </c>
      <c r="AI8" s="19">
        <v>2425583.63</v>
      </c>
      <c r="AJ8" s="19">
        <v>2517563.2000000002</v>
      </c>
      <c r="AK8" s="19">
        <v>2581197.92</v>
      </c>
      <c r="AL8" s="19">
        <v>2651995.11</v>
      </c>
      <c r="AM8" s="19">
        <v>2613542.75</v>
      </c>
      <c r="AN8" s="19">
        <v>2725353.98</v>
      </c>
      <c r="AO8" s="19">
        <v>2680171.4700000002</v>
      </c>
      <c r="AP8" s="19">
        <v>2620883.02</v>
      </c>
      <c r="AQ8" s="66">
        <v>2689663</v>
      </c>
      <c r="AR8" s="19">
        <v>2687438.33</v>
      </c>
      <c r="AS8" s="19">
        <v>2620273.69</v>
      </c>
      <c r="AT8" s="98">
        <v>2674307</v>
      </c>
      <c r="AU8" s="111">
        <v>2707642.32</v>
      </c>
      <c r="AV8" s="98">
        <v>2795197</v>
      </c>
      <c r="AW8" s="98">
        <v>2823941</v>
      </c>
      <c r="AX8" s="19"/>
      <c r="AY8" s="20">
        <v>6.8509080000000004</v>
      </c>
      <c r="AZ8" s="20">
        <v>7.659116</v>
      </c>
      <c r="BA8" s="20">
        <v>7.7490269999999999</v>
      </c>
      <c r="BB8" s="20">
        <v>8.2536470000000008</v>
      </c>
      <c r="BC8" s="20">
        <v>3.8344040000000001</v>
      </c>
    </row>
    <row r="9" spans="1:56">
      <c r="A9" s="18" t="s">
        <v>14</v>
      </c>
      <c r="B9" s="66">
        <v>2021040</v>
      </c>
      <c r="C9" s="66">
        <v>1887826</v>
      </c>
      <c r="D9" s="66">
        <v>1859742</v>
      </c>
      <c r="E9" s="66">
        <v>2060735</v>
      </c>
      <c r="F9" s="66">
        <v>2094159</v>
      </c>
      <c r="G9" s="66">
        <v>1987600</v>
      </c>
      <c r="H9" s="66">
        <v>2080603</v>
      </c>
      <c r="I9" s="66">
        <v>2244844</v>
      </c>
      <c r="J9" s="66">
        <v>2211212</v>
      </c>
      <c r="K9" s="66">
        <v>2083748</v>
      </c>
      <c r="L9" s="66">
        <v>2068270</v>
      </c>
      <c r="M9" s="66">
        <v>2226218</v>
      </c>
      <c r="N9" s="77">
        <v>2214146</v>
      </c>
      <c r="O9" s="77">
        <v>1966438</v>
      </c>
      <c r="P9" s="77">
        <v>1926490</v>
      </c>
      <c r="Q9" s="77">
        <v>2123172</v>
      </c>
      <c r="R9" s="66">
        <v>2170350</v>
      </c>
      <c r="S9" s="66">
        <v>2026638</v>
      </c>
      <c r="T9" s="66">
        <v>2146212</v>
      </c>
      <c r="U9" s="66">
        <v>2288937</v>
      </c>
      <c r="V9" s="19">
        <v>2333339.16</v>
      </c>
      <c r="W9" s="19">
        <v>2156600.92</v>
      </c>
      <c r="X9" s="19">
        <v>2221161.0099999998</v>
      </c>
      <c r="Y9" s="19">
        <v>2292362.0299999998</v>
      </c>
      <c r="Z9" s="19">
        <v>2349733.19</v>
      </c>
      <c r="AA9" s="19">
        <v>2132812.64</v>
      </c>
      <c r="AB9" s="19">
        <v>2117615.67</v>
      </c>
      <c r="AC9" s="19">
        <v>2235647.7599999998</v>
      </c>
      <c r="AD9" s="19">
        <v>2155779.0699999998</v>
      </c>
      <c r="AE9" s="19">
        <v>2344219.2400000002</v>
      </c>
      <c r="AF9" s="19">
        <v>2207196.66</v>
      </c>
      <c r="AG9" s="19">
        <v>2207196.66</v>
      </c>
      <c r="AH9" s="19">
        <v>2283402.44</v>
      </c>
      <c r="AI9" s="19">
        <v>2481201.0699999998</v>
      </c>
      <c r="AJ9" s="19">
        <v>2465477.5</v>
      </c>
      <c r="AK9" s="19">
        <v>2267725.7599999998</v>
      </c>
      <c r="AL9" s="19">
        <v>2379266.59</v>
      </c>
      <c r="AM9" s="19">
        <v>2507214.14</v>
      </c>
      <c r="AN9" s="19">
        <v>2534639.65</v>
      </c>
      <c r="AO9" s="19">
        <v>2397388.7799999998</v>
      </c>
      <c r="AP9" s="19">
        <v>2354854.04</v>
      </c>
      <c r="AQ9" s="66">
        <v>2568467</v>
      </c>
      <c r="AR9" s="19">
        <v>2550017.5499999998</v>
      </c>
      <c r="AS9" s="19">
        <v>2286275.5099999998</v>
      </c>
      <c r="AT9" s="98">
        <v>2326009</v>
      </c>
      <c r="AU9" s="111">
        <v>2545350.91</v>
      </c>
      <c r="AV9" s="98">
        <v>2539645</v>
      </c>
      <c r="AW9" s="98">
        <v>2297014</v>
      </c>
      <c r="AX9" s="19"/>
      <c r="AY9" s="20">
        <v>2.7423519999999999</v>
      </c>
      <c r="AZ9" s="20">
        <v>4.1983030000000001</v>
      </c>
      <c r="BA9" s="20">
        <v>1.0484059999999999</v>
      </c>
      <c r="BB9" s="20">
        <v>2.8052229999999998</v>
      </c>
      <c r="BC9" s="20">
        <v>5.7177559999999996</v>
      </c>
    </row>
    <row r="10" spans="1:56">
      <c r="A10" s="21" t="s">
        <v>15</v>
      </c>
      <c r="B10" s="66">
        <v>232254</v>
      </c>
      <c r="C10" s="66">
        <v>223305</v>
      </c>
      <c r="D10" s="66">
        <v>225001</v>
      </c>
      <c r="E10" s="66">
        <v>207518</v>
      </c>
      <c r="F10" s="66">
        <v>229644</v>
      </c>
      <c r="G10" s="66">
        <v>219811</v>
      </c>
      <c r="H10" s="66">
        <v>222017</v>
      </c>
      <c r="I10" s="66">
        <v>202254</v>
      </c>
      <c r="J10" s="66">
        <v>218931</v>
      </c>
      <c r="K10" s="66">
        <v>227621</v>
      </c>
      <c r="L10" s="66">
        <v>222785</v>
      </c>
      <c r="M10" s="66">
        <v>210266</v>
      </c>
      <c r="N10" s="77">
        <v>200690</v>
      </c>
      <c r="O10" s="77">
        <v>185661</v>
      </c>
      <c r="P10" s="77">
        <v>187821</v>
      </c>
      <c r="Q10" s="77">
        <v>177383</v>
      </c>
      <c r="R10" s="66">
        <v>188052</v>
      </c>
      <c r="S10" s="66">
        <v>181678</v>
      </c>
      <c r="T10" s="66">
        <v>177638</v>
      </c>
      <c r="U10" s="66">
        <v>172858</v>
      </c>
      <c r="V10" s="19">
        <v>179003.51</v>
      </c>
      <c r="W10" s="19">
        <v>168729.04</v>
      </c>
      <c r="X10" s="19">
        <v>173207.15</v>
      </c>
      <c r="Y10" s="19">
        <v>163461.60999999999</v>
      </c>
      <c r="Z10" s="19">
        <v>167132.03</v>
      </c>
      <c r="AA10" s="19">
        <v>193156.69</v>
      </c>
      <c r="AB10" s="19">
        <v>170080.51</v>
      </c>
      <c r="AC10" s="19">
        <v>158734.09</v>
      </c>
      <c r="AD10" s="19">
        <v>155996.85999999999</v>
      </c>
      <c r="AE10" s="19">
        <v>185640.47</v>
      </c>
      <c r="AF10" s="19">
        <v>186728.11</v>
      </c>
      <c r="AG10" s="19">
        <v>186728.11</v>
      </c>
      <c r="AH10" s="19">
        <v>192354.09</v>
      </c>
      <c r="AI10" s="19">
        <v>161909.98000000001</v>
      </c>
      <c r="AJ10" s="19">
        <v>180652.7</v>
      </c>
      <c r="AK10" s="19">
        <v>178179.16</v>
      </c>
      <c r="AL10" s="19">
        <v>178193.16</v>
      </c>
      <c r="AM10" s="19">
        <v>176086.82</v>
      </c>
      <c r="AN10" s="19">
        <v>199217.04</v>
      </c>
      <c r="AO10" s="19">
        <v>227808.1</v>
      </c>
      <c r="AP10" s="19">
        <v>228463.21</v>
      </c>
      <c r="AQ10" s="66">
        <v>224590</v>
      </c>
      <c r="AR10" s="19">
        <v>236319.14</v>
      </c>
      <c r="AS10" s="19">
        <v>258694.31</v>
      </c>
      <c r="AT10" s="98">
        <v>272959</v>
      </c>
      <c r="AU10" s="111">
        <v>263621.90999999997</v>
      </c>
      <c r="AV10" s="98">
        <v>247378</v>
      </c>
      <c r="AW10" s="98">
        <v>236401</v>
      </c>
      <c r="AX10" s="19"/>
      <c r="AY10" s="20">
        <v>-4.5782879999999997</v>
      </c>
      <c r="AZ10" s="20">
        <v>-7.3619070000000004</v>
      </c>
      <c r="BA10" s="20">
        <v>8.7560009999999995</v>
      </c>
      <c r="BB10" s="20">
        <v>10.276259</v>
      </c>
      <c r="BC10" s="20">
        <v>27.853391999999999</v>
      </c>
    </row>
    <row r="11" spans="1:56">
      <c r="A11" s="21" t="s">
        <v>16</v>
      </c>
      <c r="B11" s="66">
        <v>48434</v>
      </c>
      <c r="C11" s="66">
        <v>41245</v>
      </c>
      <c r="D11" s="66">
        <v>42306</v>
      </c>
      <c r="E11" s="66">
        <v>38971</v>
      </c>
      <c r="F11" s="66">
        <v>40913</v>
      </c>
      <c r="G11" s="66">
        <v>39513</v>
      </c>
      <c r="H11" s="66">
        <v>39637</v>
      </c>
      <c r="I11" s="66">
        <v>38437</v>
      </c>
      <c r="J11" s="66">
        <v>39722</v>
      </c>
      <c r="K11" s="66">
        <v>43004</v>
      </c>
      <c r="L11" s="66">
        <v>43993</v>
      </c>
      <c r="M11" s="66">
        <v>43915</v>
      </c>
      <c r="N11" s="77">
        <v>44043</v>
      </c>
      <c r="O11" s="77">
        <v>45585</v>
      </c>
      <c r="P11" s="77">
        <v>43596</v>
      </c>
      <c r="Q11" s="77">
        <v>44105</v>
      </c>
      <c r="R11" s="66">
        <v>44741</v>
      </c>
      <c r="S11" s="66">
        <v>44123</v>
      </c>
      <c r="T11" s="66">
        <v>40489</v>
      </c>
      <c r="U11" s="66">
        <v>42908</v>
      </c>
      <c r="V11" s="19">
        <v>40790.129999999997</v>
      </c>
      <c r="W11" s="19">
        <v>42757.86</v>
      </c>
      <c r="X11" s="19">
        <v>41524.39</v>
      </c>
      <c r="Y11" s="19">
        <v>38248.03</v>
      </c>
      <c r="Z11" s="19">
        <v>38629.18</v>
      </c>
      <c r="AA11" s="19">
        <v>51666.7</v>
      </c>
      <c r="AB11" s="19">
        <v>43239.69</v>
      </c>
      <c r="AC11" s="19">
        <v>43040.5</v>
      </c>
      <c r="AD11" s="19">
        <v>41749.730000000003</v>
      </c>
      <c r="AE11" s="19">
        <v>44251.360000000001</v>
      </c>
      <c r="AF11" s="19">
        <v>46997.03</v>
      </c>
      <c r="AG11" s="19">
        <v>46997.03</v>
      </c>
      <c r="AH11" s="19">
        <v>48360.09</v>
      </c>
      <c r="AI11" s="19">
        <v>44542.09</v>
      </c>
      <c r="AJ11" s="19">
        <v>49782.39</v>
      </c>
      <c r="AK11" s="19">
        <v>42313.45</v>
      </c>
      <c r="AL11" s="19">
        <v>36127.83</v>
      </c>
      <c r="AM11" s="19">
        <v>38779.980000000003</v>
      </c>
      <c r="AN11" s="19">
        <v>40467.919999999998</v>
      </c>
      <c r="AO11" s="19">
        <v>49962.65</v>
      </c>
      <c r="AP11" s="19">
        <v>49128.25</v>
      </c>
      <c r="AQ11" s="66">
        <v>52733</v>
      </c>
      <c r="AR11" s="19">
        <v>50504.66</v>
      </c>
      <c r="AS11" s="19">
        <v>65562.83</v>
      </c>
      <c r="AT11" s="98">
        <v>60446</v>
      </c>
      <c r="AU11" s="111">
        <v>55121.919999999998</v>
      </c>
      <c r="AV11" s="98">
        <v>60050</v>
      </c>
      <c r="AW11" s="98">
        <v>70490</v>
      </c>
      <c r="AX11" s="19"/>
      <c r="AY11" s="20">
        <v>-9.9656939999999992</v>
      </c>
      <c r="AZ11" s="20">
        <v>-25.294122000000002</v>
      </c>
      <c r="BA11" s="20">
        <v>-12.936325999999999</v>
      </c>
      <c r="BB11" s="20">
        <v>-18.710370999999999</v>
      </c>
      <c r="BC11" s="20">
        <v>18.077466999999999</v>
      </c>
    </row>
    <row r="12" spans="1:56">
      <c r="A12" s="21" t="s">
        <v>17</v>
      </c>
      <c r="B12" s="66">
        <v>51185</v>
      </c>
      <c r="C12" s="66">
        <v>58319</v>
      </c>
      <c r="D12" s="66">
        <v>55531</v>
      </c>
      <c r="E12" s="66">
        <v>47403</v>
      </c>
      <c r="F12" s="66">
        <v>57679</v>
      </c>
      <c r="G12" s="66">
        <v>57378</v>
      </c>
      <c r="H12" s="66">
        <v>57558</v>
      </c>
      <c r="I12" s="66">
        <v>50558</v>
      </c>
      <c r="J12" s="66">
        <v>56333</v>
      </c>
      <c r="K12" s="66">
        <v>56030</v>
      </c>
      <c r="L12" s="66">
        <v>53911</v>
      </c>
      <c r="M12" s="66">
        <v>46968</v>
      </c>
      <c r="N12" s="77">
        <v>46915</v>
      </c>
      <c r="O12" s="77">
        <v>41627</v>
      </c>
      <c r="P12" s="77">
        <v>47961</v>
      </c>
      <c r="Q12" s="77">
        <v>44987</v>
      </c>
      <c r="R12" s="66">
        <v>45779</v>
      </c>
      <c r="S12" s="66">
        <v>41569</v>
      </c>
      <c r="T12" s="66">
        <v>42480</v>
      </c>
      <c r="U12" s="66">
        <v>39878</v>
      </c>
      <c r="V12" s="19">
        <v>41738.660000000003</v>
      </c>
      <c r="W12" s="19">
        <v>36054.559999999998</v>
      </c>
      <c r="X12" s="19">
        <v>36386.44</v>
      </c>
      <c r="Y12" s="19">
        <v>34212.75</v>
      </c>
      <c r="Z12" s="19">
        <v>34136.660000000003</v>
      </c>
      <c r="AA12" s="19">
        <v>42840.37</v>
      </c>
      <c r="AB12" s="19">
        <v>33282.5</v>
      </c>
      <c r="AC12" s="19">
        <v>31333</v>
      </c>
      <c r="AD12" s="19">
        <v>29910.880000000001</v>
      </c>
      <c r="AE12" s="19">
        <v>26144.83</v>
      </c>
      <c r="AF12" s="19">
        <v>30168.97</v>
      </c>
      <c r="AG12" s="19">
        <v>30168.97</v>
      </c>
      <c r="AH12" s="19">
        <v>28391.4</v>
      </c>
      <c r="AI12" s="19">
        <v>27097.21</v>
      </c>
      <c r="AJ12" s="19">
        <v>28229.599999999999</v>
      </c>
      <c r="AK12" s="19">
        <v>28210.57</v>
      </c>
      <c r="AL12" s="19">
        <v>30779.87</v>
      </c>
      <c r="AM12" s="19">
        <v>30598.3</v>
      </c>
      <c r="AN12" s="19">
        <v>31436.98</v>
      </c>
      <c r="AO12" s="19">
        <v>37542.44</v>
      </c>
      <c r="AP12" s="19">
        <v>36660.39</v>
      </c>
      <c r="AQ12" s="66">
        <v>35964</v>
      </c>
      <c r="AR12" s="19">
        <v>33973.39</v>
      </c>
      <c r="AS12" s="19">
        <v>34124.6</v>
      </c>
      <c r="AT12" s="98">
        <v>33157</v>
      </c>
      <c r="AU12" s="111">
        <v>35921.75</v>
      </c>
      <c r="AV12" s="98">
        <v>40869</v>
      </c>
      <c r="AW12" s="98">
        <v>36642</v>
      </c>
      <c r="AX12" s="19"/>
      <c r="AY12" s="20">
        <v>-6.4914379999999996</v>
      </c>
      <c r="AZ12" s="20">
        <v>8.4126530000000006</v>
      </c>
      <c r="BA12" s="20">
        <v>12.920481000000001</v>
      </c>
      <c r="BB12" s="20">
        <v>11.361762000000001</v>
      </c>
      <c r="BC12" s="20">
        <v>33.079338999999997</v>
      </c>
    </row>
    <row r="13" spans="1:56">
      <c r="A13" s="21" t="s">
        <v>18</v>
      </c>
      <c r="B13" s="66">
        <v>132635</v>
      </c>
      <c r="C13" s="66">
        <v>123742</v>
      </c>
      <c r="D13" s="66">
        <v>127165</v>
      </c>
      <c r="E13" s="66">
        <v>121143</v>
      </c>
      <c r="F13" s="66">
        <v>131051</v>
      </c>
      <c r="G13" s="66">
        <v>122920</v>
      </c>
      <c r="H13" s="66">
        <v>124823</v>
      </c>
      <c r="I13" s="66">
        <v>113259</v>
      </c>
      <c r="J13" s="66">
        <v>122876</v>
      </c>
      <c r="K13" s="66">
        <v>128587</v>
      </c>
      <c r="L13" s="66">
        <v>124881</v>
      </c>
      <c r="M13" s="66">
        <v>119382</v>
      </c>
      <c r="N13" s="77">
        <v>109732</v>
      </c>
      <c r="O13" s="77">
        <v>98450</v>
      </c>
      <c r="P13" s="77">
        <v>96265</v>
      </c>
      <c r="Q13" s="77">
        <v>88290</v>
      </c>
      <c r="R13" s="66">
        <v>97532</v>
      </c>
      <c r="S13" s="66">
        <v>95986</v>
      </c>
      <c r="T13" s="66">
        <v>94669</v>
      </c>
      <c r="U13" s="66">
        <v>90072</v>
      </c>
      <c r="V13" s="19">
        <v>96474.72</v>
      </c>
      <c r="W13" s="19">
        <v>89916.62</v>
      </c>
      <c r="X13" s="19">
        <v>95296.320000000007</v>
      </c>
      <c r="Y13" s="19">
        <v>91000.83</v>
      </c>
      <c r="Z13" s="19">
        <v>94366.19</v>
      </c>
      <c r="AA13" s="19">
        <v>98649.62</v>
      </c>
      <c r="AB13" s="19">
        <v>93558.32</v>
      </c>
      <c r="AC13" s="19">
        <v>84360.59</v>
      </c>
      <c r="AD13" s="19">
        <v>84336.25</v>
      </c>
      <c r="AE13" s="19">
        <v>115244.28</v>
      </c>
      <c r="AF13" s="19">
        <v>109562.11</v>
      </c>
      <c r="AG13" s="19">
        <v>109562.11</v>
      </c>
      <c r="AH13" s="19">
        <v>115602.6</v>
      </c>
      <c r="AI13" s="19">
        <v>90270.68</v>
      </c>
      <c r="AJ13" s="19">
        <v>102640.71</v>
      </c>
      <c r="AK13" s="19">
        <v>107655.14</v>
      </c>
      <c r="AL13" s="19">
        <v>111285.46</v>
      </c>
      <c r="AM13" s="19">
        <v>106708.54</v>
      </c>
      <c r="AN13" s="19">
        <v>127312.14</v>
      </c>
      <c r="AO13" s="19">
        <v>140303.01</v>
      </c>
      <c r="AP13" s="19">
        <v>142674.57</v>
      </c>
      <c r="AQ13" s="66">
        <v>135893</v>
      </c>
      <c r="AR13" s="19">
        <v>151841.09</v>
      </c>
      <c r="AS13" s="19">
        <v>159006.88</v>
      </c>
      <c r="AT13" s="98">
        <v>179356</v>
      </c>
      <c r="AU13" s="111">
        <v>172578.24</v>
      </c>
      <c r="AV13" s="98">
        <v>146459</v>
      </c>
      <c r="AW13" s="98">
        <v>129269</v>
      </c>
      <c r="AX13" s="19"/>
      <c r="AY13" s="20">
        <v>-1.7405379999999999</v>
      </c>
      <c r="AZ13" s="20">
        <v>-3.7344659999999998</v>
      </c>
      <c r="BA13" s="20">
        <v>18.209523000000001</v>
      </c>
      <c r="BB13" s="20">
        <v>24.036691000000001</v>
      </c>
      <c r="BC13" s="20">
        <v>30.326346000000001</v>
      </c>
    </row>
    <row r="14" spans="1:56">
      <c r="A14" s="18" t="s">
        <v>19</v>
      </c>
      <c r="B14" s="66">
        <v>996418</v>
      </c>
      <c r="C14" s="66">
        <v>1064678</v>
      </c>
      <c r="D14" s="66">
        <v>1045255</v>
      </c>
      <c r="E14" s="66">
        <v>1089703</v>
      </c>
      <c r="F14" s="66">
        <v>1002020</v>
      </c>
      <c r="G14" s="66">
        <v>1122671</v>
      </c>
      <c r="H14" s="66">
        <v>1143212</v>
      </c>
      <c r="I14" s="66">
        <v>1168637</v>
      </c>
      <c r="J14" s="66">
        <v>1106543</v>
      </c>
      <c r="K14" s="66">
        <v>1141458</v>
      </c>
      <c r="L14" s="66">
        <v>1132636</v>
      </c>
      <c r="M14" s="66">
        <v>1185695</v>
      </c>
      <c r="N14" s="77">
        <v>1114960</v>
      </c>
      <c r="O14" s="77">
        <v>1107706</v>
      </c>
      <c r="P14" s="77">
        <v>1062321</v>
      </c>
      <c r="Q14" s="77">
        <v>1129608</v>
      </c>
      <c r="R14" s="66">
        <v>1077471</v>
      </c>
      <c r="S14" s="66">
        <v>1111937</v>
      </c>
      <c r="T14" s="66">
        <v>1158622</v>
      </c>
      <c r="U14" s="66">
        <v>1206204</v>
      </c>
      <c r="V14" s="19">
        <v>1126720.83</v>
      </c>
      <c r="W14" s="19">
        <v>1198187.42</v>
      </c>
      <c r="X14" s="19">
        <v>1207481.3500000001</v>
      </c>
      <c r="Y14" s="19">
        <v>1255332.6100000001</v>
      </c>
      <c r="Z14" s="19">
        <v>1178562.72</v>
      </c>
      <c r="AA14" s="19">
        <v>1189670.1599999999</v>
      </c>
      <c r="AB14" s="19">
        <v>1193749.57</v>
      </c>
      <c r="AC14" s="19">
        <v>1253909.31</v>
      </c>
      <c r="AD14" s="19">
        <v>1162786.76</v>
      </c>
      <c r="AE14" s="19">
        <v>1286369.79</v>
      </c>
      <c r="AF14" s="19">
        <v>1337334.8899999999</v>
      </c>
      <c r="AG14" s="19">
        <v>1337334.8899999999</v>
      </c>
      <c r="AH14" s="19">
        <v>1416870.16</v>
      </c>
      <c r="AI14" s="19">
        <v>1499549.24</v>
      </c>
      <c r="AJ14" s="19">
        <v>1473433.72</v>
      </c>
      <c r="AK14" s="19">
        <v>1541802.87</v>
      </c>
      <c r="AL14" s="19">
        <v>1574761.72</v>
      </c>
      <c r="AM14" s="19">
        <v>1611873.16</v>
      </c>
      <c r="AN14" s="19">
        <v>1593333.57</v>
      </c>
      <c r="AO14" s="19">
        <v>1522794.92</v>
      </c>
      <c r="AP14" s="19">
        <v>1552726.29</v>
      </c>
      <c r="AQ14" s="66">
        <v>1627656</v>
      </c>
      <c r="AR14" s="19">
        <v>1613716.75</v>
      </c>
      <c r="AS14" s="19">
        <v>1556301.74</v>
      </c>
      <c r="AT14" s="98">
        <v>1581467</v>
      </c>
      <c r="AU14" s="111">
        <v>1625262.73</v>
      </c>
      <c r="AV14" s="98">
        <v>1636753</v>
      </c>
      <c r="AW14" s="98">
        <v>1697080</v>
      </c>
      <c r="AX14" s="19"/>
      <c r="AY14" s="20">
        <v>15.289213</v>
      </c>
      <c r="AZ14" s="20">
        <v>11.143686000000001</v>
      </c>
      <c r="BA14" s="20">
        <v>7.4905119999999998</v>
      </c>
      <c r="BB14" s="20">
        <v>8.1374440000000003</v>
      </c>
      <c r="BC14" s="20">
        <v>-1.232839</v>
      </c>
    </row>
    <row r="15" spans="1:56">
      <c r="A15" s="18" t="s">
        <v>20</v>
      </c>
      <c r="B15" s="66">
        <v>511873</v>
      </c>
      <c r="C15" s="66">
        <v>566343</v>
      </c>
      <c r="D15" s="66">
        <v>547721</v>
      </c>
      <c r="E15" s="66">
        <v>560242</v>
      </c>
      <c r="F15" s="66">
        <v>516549</v>
      </c>
      <c r="G15" s="66">
        <v>616485</v>
      </c>
      <c r="H15" s="66">
        <v>626256</v>
      </c>
      <c r="I15" s="66">
        <v>624912</v>
      </c>
      <c r="J15" s="66">
        <v>611665</v>
      </c>
      <c r="K15" s="66">
        <v>614792</v>
      </c>
      <c r="L15" s="66">
        <v>611095</v>
      </c>
      <c r="M15" s="66">
        <v>646298</v>
      </c>
      <c r="N15" s="77">
        <v>615749</v>
      </c>
      <c r="O15" s="77">
        <v>593724</v>
      </c>
      <c r="P15" s="77">
        <v>569988</v>
      </c>
      <c r="Q15" s="77">
        <v>594183</v>
      </c>
      <c r="R15" s="66">
        <v>586244</v>
      </c>
      <c r="S15" s="66">
        <v>591628</v>
      </c>
      <c r="T15" s="66">
        <v>617008</v>
      </c>
      <c r="U15" s="66">
        <v>623409</v>
      </c>
      <c r="V15" s="19">
        <v>603494.14</v>
      </c>
      <c r="W15" s="19">
        <v>644928.78</v>
      </c>
      <c r="X15" s="19">
        <v>625759.92000000004</v>
      </c>
      <c r="Y15" s="19">
        <v>645488.47</v>
      </c>
      <c r="Z15" s="19">
        <v>622350.51</v>
      </c>
      <c r="AA15" s="19">
        <v>640839.22</v>
      </c>
      <c r="AB15" s="19">
        <v>634793.41</v>
      </c>
      <c r="AC15" s="19">
        <v>652367.56999999995</v>
      </c>
      <c r="AD15" s="19">
        <v>629300.46</v>
      </c>
      <c r="AE15" s="19">
        <v>657021.78</v>
      </c>
      <c r="AF15" s="19">
        <v>686250.56</v>
      </c>
      <c r="AG15" s="19">
        <v>686250.56</v>
      </c>
      <c r="AH15" s="19">
        <v>727518.9</v>
      </c>
      <c r="AI15" s="19">
        <v>762115.96</v>
      </c>
      <c r="AJ15" s="19">
        <v>778957.15</v>
      </c>
      <c r="AK15" s="19">
        <v>821940.02</v>
      </c>
      <c r="AL15" s="19">
        <v>825129.87</v>
      </c>
      <c r="AM15" s="19">
        <v>839470.27</v>
      </c>
      <c r="AN15" s="19">
        <v>849615.91</v>
      </c>
      <c r="AO15" s="19">
        <v>777521.87</v>
      </c>
      <c r="AP15" s="19">
        <v>778459.23</v>
      </c>
      <c r="AQ15" s="66">
        <v>826812</v>
      </c>
      <c r="AR15" s="19">
        <v>839126.31</v>
      </c>
      <c r="AS15" s="19">
        <v>811385.51</v>
      </c>
      <c r="AT15" s="98">
        <v>832007</v>
      </c>
      <c r="AU15" s="111">
        <v>844235.1</v>
      </c>
      <c r="AV15" s="98">
        <v>865896</v>
      </c>
      <c r="AW15" s="98">
        <v>875683</v>
      </c>
      <c r="AX15" s="19"/>
      <c r="AY15" s="20">
        <v>19.772583000000001</v>
      </c>
      <c r="AZ15" s="20">
        <v>13.416967</v>
      </c>
      <c r="BA15" s="20">
        <v>10.149940000000001</v>
      </c>
      <c r="BB15" s="20">
        <v>9.0709429999999998</v>
      </c>
      <c r="BC15" s="20">
        <v>-5.4040619999999997</v>
      </c>
    </row>
    <row r="16" spans="1:56">
      <c r="A16" s="18" t="s">
        <v>21</v>
      </c>
      <c r="B16" s="66">
        <v>306797</v>
      </c>
      <c r="C16" s="66">
        <v>319041</v>
      </c>
      <c r="D16" s="66">
        <v>318457</v>
      </c>
      <c r="E16" s="66">
        <v>343248</v>
      </c>
      <c r="F16" s="66">
        <v>308819</v>
      </c>
      <c r="G16" s="66">
        <v>315548</v>
      </c>
      <c r="H16" s="66">
        <v>325225</v>
      </c>
      <c r="I16" s="66">
        <v>356061</v>
      </c>
      <c r="J16" s="66">
        <v>311764</v>
      </c>
      <c r="K16" s="66">
        <v>332143</v>
      </c>
      <c r="L16" s="66">
        <v>331299</v>
      </c>
      <c r="M16" s="66">
        <v>357262</v>
      </c>
      <c r="N16" s="77">
        <v>316666</v>
      </c>
      <c r="O16" s="77">
        <v>334211</v>
      </c>
      <c r="P16" s="77">
        <v>325787</v>
      </c>
      <c r="Q16" s="77">
        <v>359689</v>
      </c>
      <c r="R16" s="66">
        <v>313737</v>
      </c>
      <c r="S16" s="66">
        <v>335329</v>
      </c>
      <c r="T16" s="66">
        <v>354440</v>
      </c>
      <c r="U16" s="66">
        <v>387031</v>
      </c>
      <c r="V16" s="19">
        <v>329760.37</v>
      </c>
      <c r="W16" s="19">
        <v>340265.08</v>
      </c>
      <c r="X16" s="19">
        <v>375028.14</v>
      </c>
      <c r="Y16" s="19">
        <v>398477.65</v>
      </c>
      <c r="Z16" s="19">
        <v>350856.3</v>
      </c>
      <c r="AA16" s="19">
        <v>347062.04</v>
      </c>
      <c r="AB16" s="19">
        <v>361386.08</v>
      </c>
      <c r="AC16" s="19">
        <v>398635.12</v>
      </c>
      <c r="AD16" s="19">
        <v>346408.61</v>
      </c>
      <c r="AE16" s="19">
        <v>384792.91</v>
      </c>
      <c r="AF16" s="19">
        <v>384386.28</v>
      </c>
      <c r="AG16" s="19">
        <v>384386.28</v>
      </c>
      <c r="AH16" s="19">
        <v>398946.28</v>
      </c>
      <c r="AI16" s="19">
        <v>437255.73</v>
      </c>
      <c r="AJ16" s="19">
        <v>401938.78</v>
      </c>
      <c r="AK16" s="19">
        <v>416460.35</v>
      </c>
      <c r="AL16" s="19">
        <v>445431.13</v>
      </c>
      <c r="AM16" s="19">
        <v>464819.96</v>
      </c>
      <c r="AN16" s="19">
        <v>445745.02</v>
      </c>
      <c r="AO16" s="19">
        <v>438969.68</v>
      </c>
      <c r="AP16" s="19">
        <v>459830.65</v>
      </c>
      <c r="AQ16" s="66">
        <v>487728</v>
      </c>
      <c r="AR16" s="19">
        <v>458594.86</v>
      </c>
      <c r="AS16" s="19">
        <v>439851.89</v>
      </c>
      <c r="AT16" s="98">
        <v>444745</v>
      </c>
      <c r="AU16" s="111">
        <v>471426.79</v>
      </c>
      <c r="AV16" s="98">
        <v>455544</v>
      </c>
      <c r="AW16" s="98">
        <v>478636</v>
      </c>
      <c r="AX16" s="19"/>
      <c r="AY16" s="20">
        <v>8.3442290000000003</v>
      </c>
      <c r="AZ16" s="20">
        <v>11.651907</v>
      </c>
      <c r="BA16" s="20">
        <v>6.3039149999999999</v>
      </c>
      <c r="BB16" s="20">
        <v>10.898733999999999</v>
      </c>
      <c r="BC16" s="20">
        <v>5.4049149999999999</v>
      </c>
    </row>
    <row r="17" spans="1:55">
      <c r="A17" s="18" t="s">
        <v>22</v>
      </c>
      <c r="B17" s="66">
        <v>177748</v>
      </c>
      <c r="C17" s="66">
        <v>179295</v>
      </c>
      <c r="D17" s="66">
        <v>179078</v>
      </c>
      <c r="E17" s="66">
        <v>186213</v>
      </c>
      <c r="F17" s="66">
        <v>176652</v>
      </c>
      <c r="G17" s="66">
        <v>190639</v>
      </c>
      <c r="H17" s="66">
        <v>191730</v>
      </c>
      <c r="I17" s="66">
        <v>187664</v>
      </c>
      <c r="J17" s="66">
        <v>183114</v>
      </c>
      <c r="K17" s="66">
        <v>194523</v>
      </c>
      <c r="L17" s="66">
        <v>190242</v>
      </c>
      <c r="M17" s="66">
        <v>182136</v>
      </c>
      <c r="N17" s="77">
        <v>182546</v>
      </c>
      <c r="O17" s="77">
        <v>179770</v>
      </c>
      <c r="P17" s="77">
        <v>166545</v>
      </c>
      <c r="Q17" s="77">
        <v>175735</v>
      </c>
      <c r="R17" s="66">
        <v>177490</v>
      </c>
      <c r="S17" s="66">
        <v>184980</v>
      </c>
      <c r="T17" s="66">
        <v>187175</v>
      </c>
      <c r="U17" s="66">
        <v>195764</v>
      </c>
      <c r="V17" s="19">
        <v>193466.32</v>
      </c>
      <c r="W17" s="19">
        <v>212993.56</v>
      </c>
      <c r="X17" s="19">
        <v>206693.29</v>
      </c>
      <c r="Y17" s="19">
        <v>211366.49</v>
      </c>
      <c r="Z17" s="19">
        <v>205355.91</v>
      </c>
      <c r="AA17" s="19">
        <v>201768.9</v>
      </c>
      <c r="AB17" s="19">
        <v>197570.08</v>
      </c>
      <c r="AC17" s="19">
        <v>202906.62</v>
      </c>
      <c r="AD17" s="19">
        <v>187077.69</v>
      </c>
      <c r="AE17" s="19">
        <v>244555.1</v>
      </c>
      <c r="AF17" s="19">
        <v>266698.05</v>
      </c>
      <c r="AG17" s="19">
        <v>266698.05</v>
      </c>
      <c r="AH17" s="19">
        <v>290404.98</v>
      </c>
      <c r="AI17" s="19">
        <v>300177.55</v>
      </c>
      <c r="AJ17" s="19">
        <v>292537.78999999998</v>
      </c>
      <c r="AK17" s="19">
        <v>303402.5</v>
      </c>
      <c r="AL17" s="19">
        <v>304200.71999999997</v>
      </c>
      <c r="AM17" s="19">
        <v>307582.93</v>
      </c>
      <c r="AN17" s="19">
        <v>297972.64</v>
      </c>
      <c r="AO17" s="19">
        <v>306303.37</v>
      </c>
      <c r="AP17" s="19">
        <v>314436.40999999997</v>
      </c>
      <c r="AQ17" s="66">
        <v>313115</v>
      </c>
      <c r="AR17" s="19">
        <v>315995.58</v>
      </c>
      <c r="AS17" s="19">
        <v>305064.34000000003</v>
      </c>
      <c r="AT17" s="98">
        <v>304715</v>
      </c>
      <c r="AU17" s="111">
        <v>309600.84000000003</v>
      </c>
      <c r="AV17" s="98">
        <v>315313</v>
      </c>
      <c r="AW17" s="98">
        <v>342761</v>
      </c>
      <c r="AX17" s="19"/>
      <c r="AY17" s="20">
        <v>13.762549</v>
      </c>
      <c r="AZ17" s="20">
        <v>4.7505179999999996</v>
      </c>
      <c r="BA17" s="20">
        <v>2.4670000000000001</v>
      </c>
      <c r="BB17" s="20">
        <v>1.857828</v>
      </c>
      <c r="BC17" s="20">
        <v>0.95611299999999999</v>
      </c>
    </row>
    <row r="18" spans="1:55">
      <c r="A18" s="21" t="s">
        <v>23</v>
      </c>
      <c r="B18" s="66">
        <v>1416132</v>
      </c>
      <c r="C18" s="66">
        <v>1420953</v>
      </c>
      <c r="D18" s="66">
        <v>1416107</v>
      </c>
      <c r="E18" s="66">
        <v>1496553</v>
      </c>
      <c r="F18" s="66">
        <v>1471471</v>
      </c>
      <c r="G18" s="66">
        <v>1497816</v>
      </c>
      <c r="H18" s="66">
        <v>1509159</v>
      </c>
      <c r="I18" s="66">
        <v>1627922</v>
      </c>
      <c r="J18" s="66">
        <v>1642559</v>
      </c>
      <c r="K18" s="66">
        <v>1618981</v>
      </c>
      <c r="L18" s="66">
        <v>1667313</v>
      </c>
      <c r="M18" s="66">
        <v>1765420</v>
      </c>
      <c r="N18" s="77">
        <v>1758812</v>
      </c>
      <c r="O18" s="77">
        <v>1672497</v>
      </c>
      <c r="P18" s="77">
        <v>1648646</v>
      </c>
      <c r="Q18" s="77">
        <v>1736268</v>
      </c>
      <c r="R18" s="66">
        <v>1699733</v>
      </c>
      <c r="S18" s="66">
        <v>1678222</v>
      </c>
      <c r="T18" s="66">
        <v>1700525</v>
      </c>
      <c r="U18" s="66">
        <v>1774060</v>
      </c>
      <c r="V18" s="19">
        <v>1798063.69</v>
      </c>
      <c r="W18" s="19">
        <v>1795635.28</v>
      </c>
      <c r="X18" s="19">
        <v>1773687.99</v>
      </c>
      <c r="Y18" s="19">
        <v>1893250.96</v>
      </c>
      <c r="Z18" s="19">
        <v>1833661.65</v>
      </c>
      <c r="AA18" s="19">
        <v>1768983.16</v>
      </c>
      <c r="AB18" s="19">
        <v>1778399.27</v>
      </c>
      <c r="AC18" s="19">
        <v>1922430.96</v>
      </c>
      <c r="AD18" s="19">
        <v>1852002.35</v>
      </c>
      <c r="AE18" s="19">
        <v>2185964.36</v>
      </c>
      <c r="AF18" s="19">
        <v>2271167.77</v>
      </c>
      <c r="AG18" s="19">
        <v>2271167.77</v>
      </c>
      <c r="AH18" s="19">
        <v>2339115.38</v>
      </c>
      <c r="AI18" s="19">
        <v>2508162.4</v>
      </c>
      <c r="AJ18" s="19">
        <v>2522969.13</v>
      </c>
      <c r="AK18" s="19">
        <v>2426488.4</v>
      </c>
      <c r="AL18" s="19">
        <v>2427381.36</v>
      </c>
      <c r="AM18" s="19">
        <v>2505880.3199999998</v>
      </c>
      <c r="AN18" s="19">
        <v>2489092.02</v>
      </c>
      <c r="AO18" s="19">
        <v>2480258.48</v>
      </c>
      <c r="AP18" s="19">
        <v>2445642.6800000002</v>
      </c>
      <c r="AQ18" s="66">
        <v>2626981</v>
      </c>
      <c r="AR18" s="19">
        <v>2529088.34</v>
      </c>
      <c r="AS18" s="19">
        <v>2549813.52</v>
      </c>
      <c r="AT18" s="98">
        <v>2608458</v>
      </c>
      <c r="AU18" s="111">
        <v>2774779.63</v>
      </c>
      <c r="AV18" s="98">
        <v>2774105</v>
      </c>
      <c r="AW18" s="98">
        <v>2771217</v>
      </c>
      <c r="AX18" s="19"/>
      <c r="AY18" s="20">
        <v>6.8388</v>
      </c>
      <c r="AZ18" s="20">
        <v>3.7734770000000002</v>
      </c>
      <c r="BA18" s="20">
        <v>-9.0985999999999997E-2</v>
      </c>
      <c r="BB18" s="20">
        <v>-1.3427480000000001</v>
      </c>
      <c r="BC18" s="20">
        <v>2.2159629999999999</v>
      </c>
    </row>
    <row r="19" spans="1:55">
      <c r="A19" s="15" t="s">
        <v>24</v>
      </c>
      <c r="B19" s="66">
        <v>7491657</v>
      </c>
      <c r="C19" s="66">
        <v>7480158</v>
      </c>
      <c r="D19" s="66">
        <v>7474987</v>
      </c>
      <c r="E19" s="66">
        <v>7602758</v>
      </c>
      <c r="F19" s="66">
        <v>7577027</v>
      </c>
      <c r="G19" s="66">
        <v>7684184</v>
      </c>
      <c r="H19" s="66">
        <v>7763327</v>
      </c>
      <c r="I19" s="66">
        <v>7836141</v>
      </c>
      <c r="J19" s="66">
        <v>7959646</v>
      </c>
      <c r="K19" s="66">
        <v>8028206</v>
      </c>
      <c r="L19" s="66">
        <v>7987237</v>
      </c>
      <c r="M19" s="66">
        <v>8130607</v>
      </c>
      <c r="N19" s="77">
        <v>8244845</v>
      </c>
      <c r="O19" s="77">
        <v>8228702</v>
      </c>
      <c r="P19" s="77">
        <v>8278751</v>
      </c>
      <c r="Q19" s="77">
        <v>8360999</v>
      </c>
      <c r="R19" s="66">
        <v>8637027</v>
      </c>
      <c r="S19" s="66">
        <v>8630376</v>
      </c>
      <c r="T19" s="66">
        <v>8809949</v>
      </c>
      <c r="U19" s="66">
        <v>8961845</v>
      </c>
      <c r="V19" s="19">
        <v>8989771.2100000009</v>
      </c>
      <c r="W19" s="19">
        <v>9095255.0700000003</v>
      </c>
      <c r="X19" s="19">
        <v>9240322.0299999993</v>
      </c>
      <c r="Y19" s="19">
        <v>9267100.6999999993</v>
      </c>
      <c r="Z19" s="19">
        <v>9486758.1899999995</v>
      </c>
      <c r="AA19" s="19">
        <v>9538798.7400000002</v>
      </c>
      <c r="AB19" s="19">
        <v>9414634.4600000009</v>
      </c>
      <c r="AC19" s="19">
        <v>9576587.9299999997</v>
      </c>
      <c r="AD19" s="19">
        <v>9535934.2400000002</v>
      </c>
      <c r="AE19" s="19">
        <v>10530140.17</v>
      </c>
      <c r="AF19" s="19">
        <v>10452823.9</v>
      </c>
      <c r="AG19" s="19">
        <v>10452823.9</v>
      </c>
      <c r="AH19" s="19">
        <v>10578959.6</v>
      </c>
      <c r="AI19" s="19">
        <v>10653276.630000001</v>
      </c>
      <c r="AJ19" s="19">
        <v>10834230.119999999</v>
      </c>
      <c r="AK19" s="19">
        <v>11063309.369999999</v>
      </c>
      <c r="AL19" s="19">
        <v>11217513.970000001</v>
      </c>
      <c r="AM19" s="19">
        <v>11275441.65</v>
      </c>
      <c r="AN19" s="19">
        <v>11361070.949999999</v>
      </c>
      <c r="AO19" s="19">
        <v>11408412.74</v>
      </c>
      <c r="AP19" s="19">
        <v>11318367.76</v>
      </c>
      <c r="AQ19" s="66">
        <v>11534598</v>
      </c>
      <c r="AR19" s="19">
        <v>11684832.130000001</v>
      </c>
      <c r="AS19" s="19">
        <v>11846774.439999999</v>
      </c>
      <c r="AT19" s="98">
        <v>12083514</v>
      </c>
      <c r="AU19" s="111">
        <v>12377062.609999999</v>
      </c>
      <c r="AV19" s="98">
        <v>12615411</v>
      </c>
      <c r="AW19" s="98">
        <v>12454548</v>
      </c>
      <c r="AX19" s="19"/>
      <c r="AY19" s="20">
        <v>5.8403879999999999</v>
      </c>
      <c r="AZ19" s="20">
        <v>6.036079</v>
      </c>
      <c r="BA19" s="20">
        <v>5.840128</v>
      </c>
      <c r="BB19" s="20">
        <v>4.8627440000000002</v>
      </c>
      <c r="BC19" s="20">
        <v>3.1193499999999998</v>
      </c>
    </row>
    <row r="20" spans="1:55">
      <c r="A20" s="15" t="s">
        <v>25</v>
      </c>
      <c r="B20" s="66">
        <v>20072</v>
      </c>
      <c r="C20" s="66">
        <v>19488</v>
      </c>
      <c r="D20" s="66">
        <v>18860</v>
      </c>
      <c r="E20" s="66">
        <v>19374</v>
      </c>
      <c r="F20" s="66">
        <v>18216</v>
      </c>
      <c r="G20" s="66">
        <v>18494</v>
      </c>
      <c r="H20" s="66">
        <v>19883</v>
      </c>
      <c r="I20" s="66">
        <v>18077</v>
      </c>
      <c r="J20" s="66">
        <v>18667</v>
      </c>
      <c r="K20" s="66">
        <v>21901</v>
      </c>
      <c r="L20" s="66">
        <v>23078</v>
      </c>
      <c r="M20" s="66">
        <v>22723</v>
      </c>
      <c r="N20" s="77">
        <v>21836</v>
      </c>
      <c r="O20" s="77">
        <v>19778</v>
      </c>
      <c r="P20" s="77">
        <v>22328</v>
      </c>
      <c r="Q20" s="77">
        <v>21387</v>
      </c>
      <c r="R20" s="66">
        <v>20821</v>
      </c>
      <c r="S20" s="66">
        <v>22338</v>
      </c>
      <c r="T20" s="66">
        <v>19966</v>
      </c>
      <c r="U20" s="66">
        <v>20546</v>
      </c>
      <c r="V20" s="19">
        <v>18573.66</v>
      </c>
      <c r="W20" s="19">
        <v>18526.419999999998</v>
      </c>
      <c r="X20" s="19">
        <v>20501.830000000002</v>
      </c>
      <c r="Y20" s="19">
        <v>21022.080000000002</v>
      </c>
      <c r="Z20" s="19">
        <v>20847.009999999998</v>
      </c>
      <c r="AA20" s="19">
        <v>24355.32</v>
      </c>
      <c r="AB20" s="19">
        <v>23958.720000000001</v>
      </c>
      <c r="AC20" s="19">
        <v>22926.51</v>
      </c>
      <c r="AD20" s="19">
        <v>20791.89</v>
      </c>
      <c r="AE20" s="19">
        <v>23396.71</v>
      </c>
      <c r="AF20" s="19">
        <v>23942.3</v>
      </c>
      <c r="AG20" s="19">
        <v>23942.3</v>
      </c>
      <c r="AH20" s="19">
        <v>21126.400000000001</v>
      </c>
      <c r="AI20" s="19">
        <v>22524.09</v>
      </c>
      <c r="AJ20" s="19">
        <v>23554.04</v>
      </c>
      <c r="AK20" s="19">
        <v>22921.58</v>
      </c>
      <c r="AL20" s="19">
        <v>26251.31</v>
      </c>
      <c r="AM20" s="19">
        <v>22818.01</v>
      </c>
      <c r="AN20" s="19">
        <v>25099.57</v>
      </c>
      <c r="AO20" s="19">
        <v>24384.52</v>
      </c>
      <c r="AP20" s="19">
        <v>28933.73</v>
      </c>
      <c r="AQ20" s="66">
        <v>25090</v>
      </c>
      <c r="AR20" s="19">
        <v>26617.62</v>
      </c>
      <c r="AS20" s="19">
        <v>25534.87</v>
      </c>
      <c r="AT20" s="98">
        <v>24207</v>
      </c>
      <c r="AU20" s="111">
        <v>24842.11</v>
      </c>
      <c r="AV20" s="98">
        <v>25960</v>
      </c>
      <c r="AW20" s="98">
        <v>27703</v>
      </c>
      <c r="AX20" s="19"/>
      <c r="AY20" s="20">
        <v>-4.2632500000000002</v>
      </c>
      <c r="AZ20" s="20">
        <v>24.258320999999999</v>
      </c>
      <c r="BA20" s="20">
        <v>1.3049139999999999</v>
      </c>
      <c r="BB20" s="20">
        <v>6.5616339999999997</v>
      </c>
      <c r="BC20" s="20">
        <v>6.3823699999999999</v>
      </c>
    </row>
    <row r="21" spans="1:55">
      <c r="A21" s="22" t="s">
        <v>26</v>
      </c>
      <c r="B21" s="67">
        <v>13674973</v>
      </c>
      <c r="C21" s="67">
        <v>13581896</v>
      </c>
      <c r="D21" s="67">
        <v>13506825</v>
      </c>
      <c r="E21" s="67">
        <v>13963773</v>
      </c>
      <c r="F21" s="67">
        <v>13926650</v>
      </c>
      <c r="G21" s="67">
        <v>14086996</v>
      </c>
      <c r="H21" s="67">
        <v>14338376</v>
      </c>
      <c r="I21" s="67">
        <v>14745237</v>
      </c>
      <c r="J21" s="67">
        <v>14871640</v>
      </c>
      <c r="K21" s="67">
        <v>14812639</v>
      </c>
      <c r="L21" s="67">
        <v>14756421</v>
      </c>
      <c r="M21" s="67">
        <v>15249026</v>
      </c>
      <c r="N21" s="78">
        <v>15368104</v>
      </c>
      <c r="O21" s="78">
        <v>15008344</v>
      </c>
      <c r="P21" s="78">
        <v>14947622</v>
      </c>
      <c r="Q21" s="78">
        <v>15399759</v>
      </c>
      <c r="R21" s="67">
        <v>15686529</v>
      </c>
      <c r="S21" s="67">
        <v>15567305</v>
      </c>
      <c r="T21" s="67">
        <v>16008843</v>
      </c>
      <c r="U21" s="67">
        <v>16385137</v>
      </c>
      <c r="V21" s="23">
        <v>16466800.52</v>
      </c>
      <c r="W21" s="23">
        <v>16452716.75</v>
      </c>
      <c r="X21" s="23">
        <v>16658357.619999999</v>
      </c>
      <c r="Y21" s="23">
        <v>16907418.32</v>
      </c>
      <c r="Z21" s="23">
        <v>17074338.149999999</v>
      </c>
      <c r="AA21" s="23">
        <v>16863081.850000001</v>
      </c>
      <c r="AB21" s="23">
        <v>16719470.130000001</v>
      </c>
      <c r="AC21" s="23">
        <v>17196938.579999998</v>
      </c>
      <c r="AD21" s="23">
        <v>16902378.73</v>
      </c>
      <c r="AE21" s="23">
        <v>19001641.079999998</v>
      </c>
      <c r="AF21" s="23">
        <v>18894894.140000001</v>
      </c>
      <c r="AG21" s="23">
        <v>18894894.140000001</v>
      </c>
      <c r="AH21" s="23">
        <v>19295154.170000002</v>
      </c>
      <c r="AI21" s="23">
        <v>19752207.039999999</v>
      </c>
      <c r="AJ21" s="23">
        <v>20017880.41</v>
      </c>
      <c r="AK21" s="23">
        <v>20081625.059999999</v>
      </c>
      <c r="AL21" s="23">
        <v>20455363.219999999</v>
      </c>
      <c r="AM21" s="23">
        <v>20712856.850000001</v>
      </c>
      <c r="AN21" s="23">
        <v>20927806.780000001</v>
      </c>
      <c r="AO21" s="23">
        <v>20741219.010000002</v>
      </c>
      <c r="AP21" s="23">
        <v>20549870.73</v>
      </c>
      <c r="AQ21" s="67">
        <v>21297045</v>
      </c>
      <c r="AR21" s="23">
        <v>21328029.859999999</v>
      </c>
      <c r="AS21" s="23">
        <v>21143668.079999998</v>
      </c>
      <c r="AT21" s="99">
        <v>21570921</v>
      </c>
      <c r="AU21" s="112">
        <v>22318562.219999999</v>
      </c>
      <c r="AV21" s="99">
        <v>22634448</v>
      </c>
      <c r="AW21" s="99">
        <v>22307905</v>
      </c>
      <c r="AX21" s="23"/>
      <c r="AY21" s="24">
        <v>6.2806959999999998</v>
      </c>
      <c r="AZ21" s="24">
        <v>6.012956</v>
      </c>
      <c r="BA21" s="24">
        <v>4.8635060000000001</v>
      </c>
      <c r="BB21" s="24">
        <v>4.5455680000000003</v>
      </c>
      <c r="BC21" s="24">
        <v>3.2845650000000002</v>
      </c>
    </row>
    <row r="22" spans="1:55">
      <c r="A22" s="25" t="s">
        <v>27</v>
      </c>
      <c r="B22" s="66">
        <v>8430634</v>
      </c>
      <c r="C22" s="66">
        <v>8368961</v>
      </c>
      <c r="D22" s="66">
        <v>8235539</v>
      </c>
      <c r="E22" s="66">
        <v>8571623</v>
      </c>
      <c r="F22" s="66">
        <v>8447205</v>
      </c>
      <c r="G22" s="66">
        <v>8426766</v>
      </c>
      <c r="H22" s="66">
        <v>8594310</v>
      </c>
      <c r="I22" s="66">
        <v>8885487</v>
      </c>
      <c r="J22" s="66">
        <v>8814052</v>
      </c>
      <c r="K22" s="66">
        <v>8722287</v>
      </c>
      <c r="L22" s="66">
        <v>8693240</v>
      </c>
      <c r="M22" s="66">
        <v>8984743</v>
      </c>
      <c r="N22" s="77">
        <v>8991268</v>
      </c>
      <c r="O22" s="77">
        <v>8769148</v>
      </c>
      <c r="P22" s="77">
        <v>8685604</v>
      </c>
      <c r="Q22" s="77">
        <v>8962116</v>
      </c>
      <c r="R22" s="66">
        <v>9039177</v>
      </c>
      <c r="S22" s="66">
        <v>8920268</v>
      </c>
      <c r="T22" s="66">
        <v>9292643</v>
      </c>
      <c r="U22" s="66">
        <v>9385312</v>
      </c>
      <c r="V22" s="19">
        <v>9381126.3200000003</v>
      </c>
      <c r="W22" s="19">
        <v>9272883.9900000002</v>
      </c>
      <c r="X22" s="19">
        <v>9432593.2599999998</v>
      </c>
      <c r="Y22" s="19">
        <v>9660364.9700000007</v>
      </c>
      <c r="Z22" s="19">
        <v>9690125</v>
      </c>
      <c r="AA22" s="19">
        <v>9388296.7400000002</v>
      </c>
      <c r="AB22" s="19">
        <v>9313221.9499999993</v>
      </c>
      <c r="AC22" s="19">
        <v>9678918.1300000008</v>
      </c>
      <c r="AD22" s="19">
        <v>9511360.9700000007</v>
      </c>
      <c r="AE22" s="19">
        <v>10994501.699999999</v>
      </c>
      <c r="AF22" s="19">
        <v>10867216.32</v>
      </c>
      <c r="AG22" s="19">
        <v>10867216.32</v>
      </c>
      <c r="AH22" s="19">
        <v>11047302.539999999</v>
      </c>
      <c r="AI22" s="19">
        <v>11363429.539999999</v>
      </c>
      <c r="AJ22" s="19">
        <v>11542432.27</v>
      </c>
      <c r="AK22" s="19">
        <v>11343166.66</v>
      </c>
      <c r="AL22" s="19">
        <v>11580701.560000001</v>
      </c>
      <c r="AM22" s="19">
        <v>11801752.199999999</v>
      </c>
      <c r="AN22" s="19">
        <v>11783236.09</v>
      </c>
      <c r="AO22" s="19">
        <v>11684012.369999999</v>
      </c>
      <c r="AP22" s="19">
        <v>11473845.74</v>
      </c>
      <c r="AQ22" s="66">
        <v>12008645</v>
      </c>
      <c r="AR22" s="19">
        <v>11928975.699999999</v>
      </c>
      <c r="AS22" s="19">
        <v>11738016.890000001</v>
      </c>
      <c r="AT22" s="97">
        <v>11962152</v>
      </c>
      <c r="AU22" s="110">
        <v>12550707.460000001</v>
      </c>
      <c r="AV22" s="97">
        <v>12662667</v>
      </c>
      <c r="AW22" s="97">
        <v>12406609</v>
      </c>
      <c r="AX22" s="19"/>
      <c r="AY22" s="20">
        <v>4.3796900000000001</v>
      </c>
      <c r="AZ22" s="20">
        <v>4.8283189999999996</v>
      </c>
      <c r="BA22" s="20">
        <v>3.85731</v>
      </c>
      <c r="BB22" s="20">
        <v>2.0862479999999999</v>
      </c>
      <c r="BC22" s="20">
        <v>3.0048550000000001</v>
      </c>
    </row>
    <row r="23" spans="1:55">
      <c r="A23" s="15" t="s">
        <v>28</v>
      </c>
      <c r="B23" s="66">
        <v>4513905</v>
      </c>
      <c r="C23" s="66">
        <v>4469941</v>
      </c>
      <c r="D23" s="66">
        <v>4409122</v>
      </c>
      <c r="E23" s="66">
        <v>4699811</v>
      </c>
      <c r="F23" s="66">
        <v>4618523</v>
      </c>
      <c r="G23" s="66">
        <v>4573498</v>
      </c>
      <c r="H23" s="66">
        <v>4731340</v>
      </c>
      <c r="I23" s="66">
        <v>4990582</v>
      </c>
      <c r="J23" s="66">
        <v>4898622</v>
      </c>
      <c r="K23" s="66">
        <v>4797349</v>
      </c>
      <c r="L23" s="66">
        <v>4735056</v>
      </c>
      <c r="M23" s="66">
        <v>5001758</v>
      </c>
      <c r="N23" s="77">
        <v>5041102</v>
      </c>
      <c r="O23" s="77">
        <v>4697363</v>
      </c>
      <c r="P23" s="77">
        <v>4605130</v>
      </c>
      <c r="Q23" s="77">
        <v>4887311</v>
      </c>
      <c r="R23" s="66">
        <v>4874234</v>
      </c>
      <c r="S23" s="66">
        <v>4779704</v>
      </c>
      <c r="T23" s="66">
        <v>4947057</v>
      </c>
      <c r="U23" s="66">
        <v>5151049</v>
      </c>
      <c r="V23" s="19">
        <v>5159882.47</v>
      </c>
      <c r="W23" s="19">
        <v>5036182.8899999997</v>
      </c>
      <c r="X23" s="19">
        <v>5063226.01</v>
      </c>
      <c r="Y23" s="19">
        <v>5225543.63</v>
      </c>
      <c r="Z23" s="19">
        <v>5234059.1900000004</v>
      </c>
      <c r="AA23" s="19">
        <v>5006110.8600000003</v>
      </c>
      <c r="AB23" s="19">
        <v>4965795.41</v>
      </c>
      <c r="AC23" s="19">
        <v>5252390.3600000003</v>
      </c>
      <c r="AD23" s="19">
        <v>5075578.42</v>
      </c>
      <c r="AE23" s="19">
        <v>5693617.8399999999</v>
      </c>
      <c r="AF23" s="19">
        <v>5662503.29</v>
      </c>
      <c r="AG23" s="19">
        <v>5662503.29</v>
      </c>
      <c r="AH23" s="19">
        <v>5738302.3200000003</v>
      </c>
      <c r="AI23" s="19">
        <v>6048970.0499999998</v>
      </c>
      <c r="AJ23" s="19">
        <v>6101131.9299999997</v>
      </c>
      <c r="AK23" s="19">
        <v>5858991.3499999996</v>
      </c>
      <c r="AL23" s="19">
        <v>6064533.0999999996</v>
      </c>
      <c r="AM23" s="19">
        <v>6243286.9900000002</v>
      </c>
      <c r="AN23" s="19">
        <v>6302888.0999999996</v>
      </c>
      <c r="AO23" s="19">
        <v>6103744.0099999998</v>
      </c>
      <c r="AP23" s="19">
        <v>5963686.4800000004</v>
      </c>
      <c r="AQ23" s="66">
        <v>6399082</v>
      </c>
      <c r="AR23" s="19">
        <v>6313884.4199999999</v>
      </c>
      <c r="AS23" s="19">
        <v>6104912.8399999999</v>
      </c>
      <c r="AT23" s="98">
        <v>6170611</v>
      </c>
      <c r="AU23" s="111">
        <v>6599669.6799999997</v>
      </c>
      <c r="AV23" s="98">
        <v>6619352</v>
      </c>
      <c r="AW23" s="98">
        <v>6362537</v>
      </c>
      <c r="AX23" s="19"/>
      <c r="AY23" s="20">
        <v>3.469986</v>
      </c>
      <c r="AZ23" s="20">
        <v>5.6851450000000003</v>
      </c>
      <c r="BA23" s="20">
        <v>3.2123970000000002</v>
      </c>
      <c r="BB23" s="20">
        <v>3.3068650000000002</v>
      </c>
      <c r="BC23" s="20">
        <v>4.1773860000000003</v>
      </c>
    </row>
    <row r="24" spans="1:55">
      <c r="A24" s="26" t="s">
        <v>29</v>
      </c>
      <c r="B24" s="68">
        <v>1582422</v>
      </c>
      <c r="C24" s="68">
        <v>1490805</v>
      </c>
      <c r="D24" s="68">
        <v>1459601</v>
      </c>
      <c r="E24" s="68">
        <v>1630915</v>
      </c>
      <c r="F24" s="68">
        <v>1611682</v>
      </c>
      <c r="G24" s="68">
        <v>1585337</v>
      </c>
      <c r="H24" s="68">
        <v>1609317</v>
      </c>
      <c r="I24" s="68">
        <v>1763624</v>
      </c>
      <c r="J24" s="68">
        <v>1685712</v>
      </c>
      <c r="K24" s="68">
        <v>1602021</v>
      </c>
      <c r="L24" s="68">
        <v>1572147</v>
      </c>
      <c r="M24" s="68">
        <v>1711441</v>
      </c>
      <c r="N24" s="79">
        <v>1623755</v>
      </c>
      <c r="O24" s="79">
        <v>1490118</v>
      </c>
      <c r="P24" s="79">
        <v>1433827</v>
      </c>
      <c r="Q24" s="79">
        <v>1580415</v>
      </c>
      <c r="R24" s="68">
        <v>1581383</v>
      </c>
      <c r="S24" s="68">
        <v>1569675</v>
      </c>
      <c r="T24" s="68">
        <v>1614571</v>
      </c>
      <c r="U24" s="68">
        <v>1761268</v>
      </c>
      <c r="V24" s="27">
        <v>1757365.99</v>
      </c>
      <c r="W24" s="27">
        <v>1682325.91</v>
      </c>
      <c r="X24" s="27">
        <v>1694932.46</v>
      </c>
      <c r="Y24" s="27">
        <v>1767868.4</v>
      </c>
      <c r="Z24" s="27">
        <v>1769880.42</v>
      </c>
      <c r="AA24" s="27">
        <v>1618290.2</v>
      </c>
      <c r="AB24" s="27">
        <v>1552937.89</v>
      </c>
      <c r="AC24" s="27">
        <v>1680872.58</v>
      </c>
      <c r="AD24" s="27">
        <v>1538312.1</v>
      </c>
      <c r="AE24" s="27">
        <v>1662712.44</v>
      </c>
      <c r="AF24" s="27">
        <v>1585465.69</v>
      </c>
      <c r="AG24" s="27">
        <v>1585465.69</v>
      </c>
      <c r="AH24" s="27">
        <v>1639384.63</v>
      </c>
      <c r="AI24" s="27">
        <v>1767903.16</v>
      </c>
      <c r="AJ24" s="27">
        <v>1727137.36</v>
      </c>
      <c r="AK24" s="27">
        <v>1610271.7</v>
      </c>
      <c r="AL24" s="27">
        <v>1704016.84</v>
      </c>
      <c r="AM24" s="27">
        <v>1757659.87</v>
      </c>
      <c r="AN24" s="27">
        <v>1758869.26</v>
      </c>
      <c r="AO24" s="27">
        <v>1731096.66</v>
      </c>
      <c r="AP24" s="27">
        <v>1632242.61</v>
      </c>
      <c r="AQ24" s="68">
        <v>1818101</v>
      </c>
      <c r="AR24" s="27">
        <v>1728773.51</v>
      </c>
      <c r="AS24" s="27">
        <v>1597856.42</v>
      </c>
      <c r="AT24" s="98">
        <v>1584667</v>
      </c>
      <c r="AU24" s="111">
        <v>1732947.43</v>
      </c>
      <c r="AV24" s="98">
        <v>1689578</v>
      </c>
      <c r="AW24" s="98">
        <v>1603369</v>
      </c>
      <c r="AX24" s="27"/>
      <c r="AY24" s="28">
        <v>1.5645880000000001</v>
      </c>
      <c r="AZ24" s="28">
        <v>3.9424679999999999</v>
      </c>
      <c r="BA24" s="28">
        <v>-0.579403</v>
      </c>
      <c r="BB24" s="28">
        <v>1.8372539999999999</v>
      </c>
      <c r="BC24" s="28">
        <v>7.5033899999999996</v>
      </c>
    </row>
    <row r="25" spans="1:55">
      <c r="A25" s="26" t="s">
        <v>30</v>
      </c>
      <c r="B25" s="66">
        <v>1419983</v>
      </c>
      <c r="C25" s="66">
        <v>1489518</v>
      </c>
      <c r="D25" s="66">
        <v>1488666</v>
      </c>
      <c r="E25" s="66">
        <v>1504692</v>
      </c>
      <c r="F25" s="66">
        <v>1458869</v>
      </c>
      <c r="G25" s="66">
        <v>1479785</v>
      </c>
      <c r="H25" s="66">
        <v>1515212</v>
      </c>
      <c r="I25" s="66">
        <v>1532958</v>
      </c>
      <c r="J25" s="66">
        <v>1494973</v>
      </c>
      <c r="K25" s="66">
        <v>1494578</v>
      </c>
      <c r="L25" s="66">
        <v>1482660</v>
      </c>
      <c r="M25" s="66">
        <v>1493964</v>
      </c>
      <c r="N25" s="77">
        <v>1563576</v>
      </c>
      <c r="O25" s="77">
        <v>1474156</v>
      </c>
      <c r="P25" s="77">
        <v>1466483</v>
      </c>
      <c r="Q25" s="77">
        <v>1500174</v>
      </c>
      <c r="R25" s="66">
        <v>1458574</v>
      </c>
      <c r="S25" s="66">
        <v>1457002</v>
      </c>
      <c r="T25" s="66">
        <v>1503891</v>
      </c>
      <c r="U25" s="66">
        <v>1517403</v>
      </c>
      <c r="V25" s="19">
        <v>1482253.2</v>
      </c>
      <c r="W25" s="19">
        <v>1514240.26</v>
      </c>
      <c r="X25" s="19">
        <v>1494754.21</v>
      </c>
      <c r="Y25" s="19">
        <v>1552720.51</v>
      </c>
      <c r="Z25" s="19">
        <v>1489408.1</v>
      </c>
      <c r="AA25" s="19">
        <v>1503837.48</v>
      </c>
      <c r="AB25" s="19">
        <v>1559240.61</v>
      </c>
      <c r="AC25" s="19">
        <v>1611217.61</v>
      </c>
      <c r="AD25" s="19">
        <v>1587016.72</v>
      </c>
      <c r="AE25" s="19">
        <v>1761213.66</v>
      </c>
      <c r="AF25" s="19">
        <v>1783610.23</v>
      </c>
      <c r="AG25" s="19">
        <v>1783610.23</v>
      </c>
      <c r="AH25" s="19">
        <v>1799401.85</v>
      </c>
      <c r="AI25" s="19">
        <v>1864395.21</v>
      </c>
      <c r="AJ25" s="19">
        <v>1877530.12</v>
      </c>
      <c r="AK25" s="19">
        <v>1890313.78</v>
      </c>
      <c r="AL25" s="19">
        <v>1925742.89</v>
      </c>
      <c r="AM25" s="19">
        <v>1967737.99</v>
      </c>
      <c r="AN25" s="19">
        <v>1933994.24</v>
      </c>
      <c r="AO25" s="19">
        <v>1900492.71</v>
      </c>
      <c r="AP25" s="19">
        <v>1902792.22</v>
      </c>
      <c r="AQ25" s="66">
        <v>1979884</v>
      </c>
      <c r="AR25" s="19">
        <v>1989408.96</v>
      </c>
      <c r="AS25" s="19">
        <v>2028680.37</v>
      </c>
      <c r="AT25" s="98">
        <v>2026459</v>
      </c>
      <c r="AU25" s="111">
        <v>2154850.88</v>
      </c>
      <c r="AV25" s="98">
        <v>2160905</v>
      </c>
      <c r="AW25" s="98">
        <v>2179471</v>
      </c>
      <c r="AX25" s="19"/>
      <c r="AY25" s="20">
        <v>5.9824479999999998</v>
      </c>
      <c r="AZ25" s="20">
        <v>7.02128</v>
      </c>
      <c r="BA25" s="20">
        <v>5.5429649999999997</v>
      </c>
      <c r="BB25" s="20">
        <v>3.0073620000000001</v>
      </c>
      <c r="BC25" s="20">
        <v>0.53847800000000001</v>
      </c>
    </row>
    <row r="26" spans="1:55">
      <c r="A26" s="21" t="s">
        <v>31</v>
      </c>
      <c r="B26" s="66">
        <v>986591</v>
      </c>
      <c r="C26" s="66">
        <v>1023829</v>
      </c>
      <c r="D26" s="66">
        <v>1019969</v>
      </c>
      <c r="E26" s="66">
        <v>1020697</v>
      </c>
      <c r="F26" s="66">
        <v>990841</v>
      </c>
      <c r="G26" s="66">
        <v>986265</v>
      </c>
      <c r="H26" s="66">
        <v>1002587</v>
      </c>
      <c r="I26" s="66">
        <v>1014918</v>
      </c>
      <c r="J26" s="66">
        <v>988957</v>
      </c>
      <c r="K26" s="66">
        <v>981351</v>
      </c>
      <c r="L26" s="66">
        <v>970481</v>
      </c>
      <c r="M26" s="66">
        <v>990605</v>
      </c>
      <c r="N26" s="77">
        <v>984154</v>
      </c>
      <c r="O26" s="77">
        <v>951980</v>
      </c>
      <c r="P26" s="77">
        <v>946016</v>
      </c>
      <c r="Q26" s="77">
        <v>980864</v>
      </c>
      <c r="R26" s="66">
        <v>949695</v>
      </c>
      <c r="S26" s="66">
        <v>938704</v>
      </c>
      <c r="T26" s="66">
        <v>969392</v>
      </c>
      <c r="U26" s="66">
        <v>977524</v>
      </c>
      <c r="V26" s="19">
        <v>963007.44</v>
      </c>
      <c r="W26" s="19">
        <v>968500.73</v>
      </c>
      <c r="X26" s="19">
        <v>958283.26</v>
      </c>
      <c r="Y26" s="19">
        <v>1012059.62</v>
      </c>
      <c r="Z26" s="19">
        <v>990618.89</v>
      </c>
      <c r="AA26" s="19">
        <v>983448.66</v>
      </c>
      <c r="AB26" s="19">
        <v>1000599.11</v>
      </c>
      <c r="AC26" s="19">
        <v>1027673.14</v>
      </c>
      <c r="AD26" s="19">
        <v>1027501.53</v>
      </c>
      <c r="AE26" s="19">
        <v>1062155.51</v>
      </c>
      <c r="AF26" s="19">
        <v>1047788.3</v>
      </c>
      <c r="AG26" s="19">
        <v>1047788.3</v>
      </c>
      <c r="AH26" s="19">
        <v>1082762.98</v>
      </c>
      <c r="AI26" s="19">
        <v>1111164.81</v>
      </c>
      <c r="AJ26" s="19">
        <v>1131056.8700000001</v>
      </c>
      <c r="AK26" s="19">
        <v>1119796</v>
      </c>
      <c r="AL26" s="19">
        <v>1131123.49</v>
      </c>
      <c r="AM26" s="19">
        <v>1171654.69</v>
      </c>
      <c r="AN26" s="19">
        <v>1150448.8799999999</v>
      </c>
      <c r="AO26" s="19">
        <v>1094019.29</v>
      </c>
      <c r="AP26" s="19">
        <v>1101222.29</v>
      </c>
      <c r="AQ26" s="66">
        <v>1163754</v>
      </c>
      <c r="AR26" s="19">
        <v>1173219.75</v>
      </c>
      <c r="AS26" s="19">
        <v>1180747.47</v>
      </c>
      <c r="AT26" s="98">
        <v>1175060</v>
      </c>
      <c r="AU26" s="111">
        <v>1249735.22</v>
      </c>
      <c r="AV26" s="98">
        <v>1245186</v>
      </c>
      <c r="AW26" s="98">
        <v>1264775</v>
      </c>
      <c r="AX26" s="19"/>
      <c r="AY26" s="20">
        <v>6.8723520000000002</v>
      </c>
      <c r="AZ26" s="20">
        <v>4.466399</v>
      </c>
      <c r="BA26" s="20">
        <v>5.4438259999999996</v>
      </c>
      <c r="BB26" s="20">
        <v>1.714504</v>
      </c>
      <c r="BC26" s="20">
        <v>-2.301911</v>
      </c>
    </row>
    <row r="27" spans="1:55">
      <c r="A27" s="21" t="s">
        <v>32</v>
      </c>
      <c r="B27" s="66">
        <v>433392</v>
      </c>
      <c r="C27" s="66">
        <v>465689</v>
      </c>
      <c r="D27" s="66">
        <v>468697</v>
      </c>
      <c r="E27" s="66">
        <v>483995</v>
      </c>
      <c r="F27" s="66">
        <v>468028</v>
      </c>
      <c r="G27" s="66">
        <v>493519</v>
      </c>
      <c r="H27" s="66">
        <v>512626</v>
      </c>
      <c r="I27" s="66">
        <v>518040</v>
      </c>
      <c r="J27" s="66">
        <v>506016</v>
      </c>
      <c r="K27" s="66">
        <v>513227</v>
      </c>
      <c r="L27" s="66">
        <v>512180</v>
      </c>
      <c r="M27" s="66">
        <v>503358</v>
      </c>
      <c r="N27" s="77">
        <v>579421</v>
      </c>
      <c r="O27" s="77">
        <v>522176</v>
      </c>
      <c r="P27" s="77">
        <v>520467</v>
      </c>
      <c r="Q27" s="77">
        <v>519310</v>
      </c>
      <c r="R27" s="66">
        <v>508879</v>
      </c>
      <c r="S27" s="66">
        <v>518299</v>
      </c>
      <c r="T27" s="66">
        <v>534498</v>
      </c>
      <c r="U27" s="66">
        <v>539879</v>
      </c>
      <c r="V27" s="19">
        <v>519245.76</v>
      </c>
      <c r="W27" s="19">
        <v>545739.53</v>
      </c>
      <c r="X27" s="19">
        <v>536470.94999999995</v>
      </c>
      <c r="Y27" s="19">
        <v>540660.89</v>
      </c>
      <c r="Z27" s="19">
        <v>498789.21</v>
      </c>
      <c r="AA27" s="19">
        <v>520388.82</v>
      </c>
      <c r="AB27" s="19">
        <v>558641.5</v>
      </c>
      <c r="AC27" s="19">
        <v>583544.47</v>
      </c>
      <c r="AD27" s="19">
        <v>559515.18999999994</v>
      </c>
      <c r="AE27" s="19">
        <v>699058.15</v>
      </c>
      <c r="AF27" s="19">
        <v>735821.93</v>
      </c>
      <c r="AG27" s="19">
        <v>735821.93</v>
      </c>
      <c r="AH27" s="19">
        <v>716638.87</v>
      </c>
      <c r="AI27" s="19">
        <v>753230.4</v>
      </c>
      <c r="AJ27" s="19">
        <v>746473.25</v>
      </c>
      <c r="AK27" s="19">
        <v>770517.78</v>
      </c>
      <c r="AL27" s="19">
        <v>794619.4</v>
      </c>
      <c r="AM27" s="19">
        <v>796083.3</v>
      </c>
      <c r="AN27" s="19">
        <v>783545.36</v>
      </c>
      <c r="AO27" s="19">
        <v>806473.42</v>
      </c>
      <c r="AP27" s="19">
        <v>801569.93</v>
      </c>
      <c r="AQ27" s="66">
        <v>816130</v>
      </c>
      <c r="AR27" s="19">
        <v>816189.21</v>
      </c>
      <c r="AS27" s="19">
        <v>847932.9</v>
      </c>
      <c r="AT27" s="98">
        <v>851399</v>
      </c>
      <c r="AU27" s="111">
        <v>905115.66</v>
      </c>
      <c r="AV27" s="98">
        <v>915719</v>
      </c>
      <c r="AW27" s="98">
        <v>914696</v>
      </c>
      <c r="AX27" s="19"/>
      <c r="AY27" s="20">
        <v>4.7152510000000003</v>
      </c>
      <c r="AZ27" s="20">
        <v>10.881425999999999</v>
      </c>
      <c r="BA27" s="20">
        <v>5.6892149999999999</v>
      </c>
      <c r="BB27" s="20">
        <v>4.9663009999999996</v>
      </c>
      <c r="BC27" s="20">
        <v>4.6664260000000004</v>
      </c>
    </row>
    <row r="28" spans="1:55">
      <c r="A28" s="21" t="s">
        <v>33</v>
      </c>
      <c r="B28" s="66">
        <v>106966</v>
      </c>
      <c r="C28" s="66">
        <v>92804</v>
      </c>
      <c r="D28" s="66">
        <v>100307</v>
      </c>
      <c r="E28" s="66">
        <v>80088</v>
      </c>
      <c r="F28" s="66">
        <v>105687</v>
      </c>
      <c r="G28" s="66">
        <v>95717</v>
      </c>
      <c r="H28" s="66">
        <v>107154</v>
      </c>
      <c r="I28" s="66">
        <v>85508</v>
      </c>
      <c r="J28" s="66">
        <v>114967</v>
      </c>
      <c r="K28" s="66">
        <v>105454</v>
      </c>
      <c r="L28" s="66">
        <v>117046</v>
      </c>
      <c r="M28" s="66">
        <v>94190</v>
      </c>
      <c r="N28" s="77">
        <v>135595</v>
      </c>
      <c r="O28" s="77">
        <v>112766</v>
      </c>
      <c r="P28" s="77">
        <v>122720</v>
      </c>
      <c r="Q28" s="77">
        <v>101193</v>
      </c>
      <c r="R28" s="66">
        <v>122266</v>
      </c>
      <c r="S28" s="66">
        <v>106900</v>
      </c>
      <c r="T28" s="66">
        <v>119291</v>
      </c>
      <c r="U28" s="66">
        <v>92514</v>
      </c>
      <c r="V28" s="19">
        <v>120591.25</v>
      </c>
      <c r="W28" s="19">
        <v>114675.29</v>
      </c>
      <c r="X28" s="19">
        <v>127550.34</v>
      </c>
      <c r="Y28" s="19">
        <v>98911.71</v>
      </c>
      <c r="Z28" s="19">
        <v>133157.37</v>
      </c>
      <c r="AA28" s="19">
        <v>114155.53</v>
      </c>
      <c r="AB28" s="19">
        <v>124285.92</v>
      </c>
      <c r="AC28" s="19">
        <v>100859.58</v>
      </c>
      <c r="AD28" s="19">
        <v>133168.03</v>
      </c>
      <c r="AE28" s="19">
        <v>132862.96</v>
      </c>
      <c r="AF28" s="19">
        <v>120127.88</v>
      </c>
      <c r="AG28" s="19">
        <v>120127.88</v>
      </c>
      <c r="AH28" s="19">
        <v>132081.16</v>
      </c>
      <c r="AI28" s="19">
        <v>113233.86</v>
      </c>
      <c r="AJ28" s="19">
        <v>138497.04</v>
      </c>
      <c r="AK28" s="19">
        <v>120444.87</v>
      </c>
      <c r="AL28" s="19">
        <v>140478.82</v>
      </c>
      <c r="AM28" s="19">
        <v>115047.59</v>
      </c>
      <c r="AN28" s="19">
        <v>153571.66</v>
      </c>
      <c r="AO28" s="19">
        <v>135945.17000000001</v>
      </c>
      <c r="AP28" s="19">
        <v>148460.72</v>
      </c>
      <c r="AQ28" s="66">
        <v>122020</v>
      </c>
      <c r="AR28" s="19">
        <v>152985.42000000001</v>
      </c>
      <c r="AS28" s="19">
        <v>128647.31</v>
      </c>
      <c r="AT28" s="98">
        <v>140998</v>
      </c>
      <c r="AU28" s="111">
        <v>115101.94</v>
      </c>
      <c r="AV28" s="98">
        <v>148919</v>
      </c>
      <c r="AW28" s="98">
        <v>134615</v>
      </c>
      <c r="AX28" s="19"/>
      <c r="AY28" s="20">
        <v>0.26387699999999997</v>
      </c>
      <c r="AZ28" s="20">
        <v>6.3579540000000003</v>
      </c>
      <c r="BA28" s="20">
        <v>1.601756</v>
      </c>
      <c r="BB28" s="20">
        <v>10.884435</v>
      </c>
      <c r="BC28" s="20">
        <v>12.869206999999999</v>
      </c>
    </row>
    <row r="29" spans="1:55">
      <c r="A29" s="21" t="s">
        <v>34</v>
      </c>
      <c r="B29" s="66">
        <v>1404534</v>
      </c>
      <c r="C29" s="66">
        <v>1396813</v>
      </c>
      <c r="D29" s="66">
        <v>1360549</v>
      </c>
      <c r="E29" s="66">
        <v>1484116</v>
      </c>
      <c r="F29" s="66">
        <v>1442285</v>
      </c>
      <c r="G29" s="66">
        <v>1412659</v>
      </c>
      <c r="H29" s="66">
        <v>1499656</v>
      </c>
      <c r="I29" s="66">
        <v>1608492</v>
      </c>
      <c r="J29" s="66">
        <v>1602969</v>
      </c>
      <c r="K29" s="66">
        <v>1595295</v>
      </c>
      <c r="L29" s="66">
        <v>1563203</v>
      </c>
      <c r="M29" s="66">
        <v>1702164</v>
      </c>
      <c r="N29" s="77">
        <v>1718176</v>
      </c>
      <c r="O29" s="77">
        <v>1620323</v>
      </c>
      <c r="P29" s="77">
        <v>1582100</v>
      </c>
      <c r="Q29" s="77">
        <v>1705529</v>
      </c>
      <c r="R29" s="66">
        <v>1712012</v>
      </c>
      <c r="S29" s="66">
        <v>1646127</v>
      </c>
      <c r="T29" s="66">
        <v>1709304</v>
      </c>
      <c r="U29" s="66">
        <v>1779864</v>
      </c>
      <c r="V29" s="19">
        <v>1799672.03</v>
      </c>
      <c r="W29" s="19">
        <v>1724941.43</v>
      </c>
      <c r="X29" s="19">
        <v>1745989</v>
      </c>
      <c r="Y29" s="19">
        <v>1806043.01</v>
      </c>
      <c r="Z29" s="19">
        <v>1841613.3</v>
      </c>
      <c r="AA29" s="19">
        <v>1769827.65</v>
      </c>
      <c r="AB29" s="19">
        <v>1729330.99</v>
      </c>
      <c r="AC29" s="19">
        <v>1859440.59</v>
      </c>
      <c r="AD29" s="19">
        <v>1817081.57</v>
      </c>
      <c r="AE29" s="19">
        <v>2136828.7799999998</v>
      </c>
      <c r="AF29" s="19">
        <v>2173299.4900000002</v>
      </c>
      <c r="AG29" s="19">
        <v>2173299.4900000002</v>
      </c>
      <c r="AH29" s="19">
        <v>2167434.6800000002</v>
      </c>
      <c r="AI29" s="19">
        <v>2303437.8199999998</v>
      </c>
      <c r="AJ29" s="19">
        <v>2357967.41</v>
      </c>
      <c r="AK29" s="19">
        <v>2237961</v>
      </c>
      <c r="AL29" s="19">
        <v>2294294.5499999998</v>
      </c>
      <c r="AM29" s="19">
        <v>2402841.54</v>
      </c>
      <c r="AN29" s="19">
        <v>2456452.94</v>
      </c>
      <c r="AO29" s="19">
        <v>2336209.4700000002</v>
      </c>
      <c r="AP29" s="19">
        <v>2280190.9300000002</v>
      </c>
      <c r="AQ29" s="66">
        <v>2479077</v>
      </c>
      <c r="AR29" s="19">
        <v>2442716.5299999998</v>
      </c>
      <c r="AS29" s="19">
        <v>2349728.7400000002</v>
      </c>
      <c r="AT29" s="98">
        <v>2418487</v>
      </c>
      <c r="AU29" s="111">
        <v>2596769.4300000002</v>
      </c>
      <c r="AV29" s="98">
        <v>2619949</v>
      </c>
      <c r="AW29" s="98">
        <v>2445082</v>
      </c>
      <c r="AX29" s="19"/>
      <c r="AY29" s="20">
        <v>2.9752689999999999</v>
      </c>
      <c r="AZ29" s="20">
        <v>5.8529960000000001</v>
      </c>
      <c r="BA29" s="20">
        <v>4.3154510000000004</v>
      </c>
      <c r="BB29" s="20">
        <v>4.1767130000000003</v>
      </c>
      <c r="BC29" s="20">
        <v>4.3900889999999997</v>
      </c>
    </row>
    <row r="30" spans="1:55">
      <c r="A30" s="15" t="s">
        <v>35</v>
      </c>
      <c r="B30" s="66">
        <v>3911116</v>
      </c>
      <c r="C30" s="66">
        <v>3894044</v>
      </c>
      <c r="D30" s="66">
        <v>3821414</v>
      </c>
      <c r="E30" s="66">
        <v>3866967</v>
      </c>
      <c r="F30" s="66">
        <v>3823914</v>
      </c>
      <c r="G30" s="66">
        <v>3848893</v>
      </c>
      <c r="H30" s="66">
        <v>3858697</v>
      </c>
      <c r="I30" s="66">
        <v>3890627</v>
      </c>
      <c r="J30" s="66">
        <v>3911108</v>
      </c>
      <c r="K30" s="66">
        <v>3920516</v>
      </c>
      <c r="L30" s="66">
        <v>3953803</v>
      </c>
      <c r="M30" s="66">
        <v>3978555</v>
      </c>
      <c r="N30" s="77">
        <v>3945690</v>
      </c>
      <c r="O30" s="77">
        <v>4067000</v>
      </c>
      <c r="P30" s="77">
        <v>4076068</v>
      </c>
      <c r="Q30" s="77">
        <v>4070336</v>
      </c>
      <c r="R30" s="66">
        <v>4160680</v>
      </c>
      <c r="S30" s="66">
        <v>4136332</v>
      </c>
      <c r="T30" s="66">
        <v>4341563</v>
      </c>
      <c r="U30" s="66">
        <v>4230248</v>
      </c>
      <c r="V30" s="19">
        <v>4217300.5199999996</v>
      </c>
      <c r="W30" s="19">
        <v>4232588.8099999996</v>
      </c>
      <c r="X30" s="19">
        <v>4365096.66</v>
      </c>
      <c r="Y30" s="19">
        <v>4430956.97</v>
      </c>
      <c r="Z30" s="19">
        <v>4452312.82</v>
      </c>
      <c r="AA30" s="19">
        <v>4378905.6500000004</v>
      </c>
      <c r="AB30" s="19">
        <v>4345075.72</v>
      </c>
      <c r="AC30" s="19">
        <v>4424270.29</v>
      </c>
      <c r="AD30" s="19">
        <v>4433709.96</v>
      </c>
      <c r="AE30" s="19">
        <v>5299725.24</v>
      </c>
      <c r="AF30" s="19">
        <v>5203576.68</v>
      </c>
      <c r="AG30" s="19">
        <v>5203576.68</v>
      </c>
      <c r="AH30" s="19">
        <v>5308149.71</v>
      </c>
      <c r="AI30" s="19">
        <v>5313640.41</v>
      </c>
      <c r="AJ30" s="19">
        <v>5440646.29</v>
      </c>
      <c r="AK30" s="19">
        <v>5483349.4500000002</v>
      </c>
      <c r="AL30" s="19">
        <v>5515467.5999999996</v>
      </c>
      <c r="AM30" s="19">
        <v>5557779.9699999997</v>
      </c>
      <c r="AN30" s="19">
        <v>5479737.4000000004</v>
      </c>
      <c r="AO30" s="19">
        <v>5579679.3399999999</v>
      </c>
      <c r="AP30" s="19">
        <v>5509500.71</v>
      </c>
      <c r="AQ30" s="66">
        <v>5609077</v>
      </c>
      <c r="AR30" s="19">
        <v>5614499.7400000002</v>
      </c>
      <c r="AS30" s="19">
        <v>5632376.0499999998</v>
      </c>
      <c r="AT30" s="98">
        <v>5790916</v>
      </c>
      <c r="AU30" s="111">
        <v>5950424.8799999999</v>
      </c>
      <c r="AV30" s="98">
        <v>6042727</v>
      </c>
      <c r="AW30" s="98">
        <v>6043362</v>
      </c>
      <c r="AX30" s="19"/>
      <c r="AY30" s="20">
        <v>5.3765470000000004</v>
      </c>
      <c r="AZ30" s="20">
        <v>3.905653</v>
      </c>
      <c r="BA30" s="20">
        <v>4.5945819999999999</v>
      </c>
      <c r="BB30" s="20">
        <v>0.71850099999999995</v>
      </c>
      <c r="BC30" s="20">
        <v>1.7567710000000001</v>
      </c>
    </row>
    <row r="31" spans="1:55">
      <c r="A31" s="26" t="s">
        <v>36</v>
      </c>
      <c r="B31" s="66">
        <v>537745</v>
      </c>
      <c r="C31" s="66">
        <v>535274</v>
      </c>
      <c r="D31" s="66">
        <v>530576</v>
      </c>
      <c r="E31" s="66">
        <v>538959</v>
      </c>
      <c r="F31" s="66">
        <v>534343</v>
      </c>
      <c r="G31" s="66">
        <v>532558</v>
      </c>
      <c r="H31" s="66">
        <v>523315</v>
      </c>
      <c r="I31" s="66">
        <v>540523</v>
      </c>
      <c r="J31" s="66">
        <v>541252</v>
      </c>
      <c r="K31" s="66">
        <v>535801</v>
      </c>
      <c r="L31" s="66">
        <v>544516</v>
      </c>
      <c r="M31" s="66">
        <v>534739</v>
      </c>
      <c r="N31" s="77">
        <v>544587</v>
      </c>
      <c r="O31" s="77">
        <v>585615</v>
      </c>
      <c r="P31" s="77">
        <v>596966</v>
      </c>
      <c r="Q31" s="77">
        <v>605756</v>
      </c>
      <c r="R31" s="66">
        <v>626055</v>
      </c>
      <c r="S31" s="66">
        <v>638324</v>
      </c>
      <c r="T31" s="66">
        <v>684748</v>
      </c>
      <c r="U31" s="66">
        <v>694851</v>
      </c>
      <c r="V31" s="19">
        <v>692337.14</v>
      </c>
      <c r="W31" s="19">
        <v>721474.94</v>
      </c>
      <c r="X31" s="19">
        <v>755121.42</v>
      </c>
      <c r="Y31" s="19">
        <v>784474.53</v>
      </c>
      <c r="Z31" s="19">
        <v>778257.89</v>
      </c>
      <c r="AA31" s="19">
        <v>789197.42</v>
      </c>
      <c r="AB31" s="19">
        <v>824724.32</v>
      </c>
      <c r="AC31" s="19">
        <v>844287.65</v>
      </c>
      <c r="AD31" s="19">
        <v>862335.09</v>
      </c>
      <c r="AE31" s="19">
        <v>1120106.22</v>
      </c>
      <c r="AF31" s="19">
        <v>1139400</v>
      </c>
      <c r="AG31" s="19">
        <v>1139400</v>
      </c>
      <c r="AH31" s="19">
        <v>1180608.05</v>
      </c>
      <c r="AI31" s="19">
        <v>1137475.93</v>
      </c>
      <c r="AJ31" s="19">
        <v>1191156.32</v>
      </c>
      <c r="AK31" s="19">
        <v>1214970.6499999999</v>
      </c>
      <c r="AL31" s="19">
        <v>1229042.1000000001</v>
      </c>
      <c r="AM31" s="19">
        <v>1220606.6000000001</v>
      </c>
      <c r="AN31" s="19">
        <v>1247422.1399999999</v>
      </c>
      <c r="AO31" s="19">
        <v>1259804.43</v>
      </c>
      <c r="AP31" s="19">
        <v>1257445.8700000001</v>
      </c>
      <c r="AQ31" s="66">
        <v>1273387</v>
      </c>
      <c r="AR31" s="19">
        <v>1237544.2</v>
      </c>
      <c r="AS31" s="19">
        <v>1256722.82</v>
      </c>
      <c r="AT31" s="98">
        <v>1314952</v>
      </c>
      <c r="AU31" s="111">
        <v>1363085.21</v>
      </c>
      <c r="AV31" s="98">
        <v>1375003</v>
      </c>
      <c r="AW31" s="98">
        <v>1440615</v>
      </c>
      <c r="AX31" s="19"/>
      <c r="AY31" s="20">
        <v>6.6324949999999996</v>
      </c>
      <c r="AZ31" s="20">
        <v>4.1024669999999999</v>
      </c>
      <c r="BA31" s="20">
        <v>7.3083450000000001</v>
      </c>
      <c r="BB31" s="20">
        <v>4.72363</v>
      </c>
      <c r="BC31" s="20">
        <v>3.6901120000000001</v>
      </c>
    </row>
    <row r="32" spans="1:55">
      <c r="A32" s="26" t="s">
        <v>37</v>
      </c>
      <c r="B32" s="66">
        <v>2457783</v>
      </c>
      <c r="C32" s="66">
        <v>2433466</v>
      </c>
      <c r="D32" s="66">
        <v>2430347</v>
      </c>
      <c r="E32" s="66">
        <v>2430505</v>
      </c>
      <c r="F32" s="66">
        <v>2383076</v>
      </c>
      <c r="G32" s="66">
        <v>2435762</v>
      </c>
      <c r="H32" s="66">
        <v>2424103</v>
      </c>
      <c r="I32" s="66">
        <v>2450591</v>
      </c>
      <c r="J32" s="66">
        <v>2448157</v>
      </c>
      <c r="K32" s="66">
        <v>2485961</v>
      </c>
      <c r="L32" s="66">
        <v>2523205</v>
      </c>
      <c r="M32" s="66">
        <v>2537640</v>
      </c>
      <c r="N32" s="77">
        <v>2495719</v>
      </c>
      <c r="O32" s="77">
        <v>2555510</v>
      </c>
      <c r="P32" s="77">
        <v>2518723</v>
      </c>
      <c r="Q32" s="77">
        <v>2549745</v>
      </c>
      <c r="R32" s="66">
        <v>2597835</v>
      </c>
      <c r="S32" s="66">
        <v>2542706</v>
      </c>
      <c r="T32" s="66">
        <v>2744720</v>
      </c>
      <c r="U32" s="66">
        <v>2610112</v>
      </c>
      <c r="V32" s="19">
        <v>2599000.35</v>
      </c>
      <c r="W32" s="19">
        <v>2577646.9900000002</v>
      </c>
      <c r="X32" s="19">
        <v>2689580.6</v>
      </c>
      <c r="Y32" s="19">
        <v>2743901.72</v>
      </c>
      <c r="Z32" s="19">
        <v>2762807.01</v>
      </c>
      <c r="AA32" s="19">
        <v>2641485.96</v>
      </c>
      <c r="AB32" s="19">
        <v>2578938.5299999998</v>
      </c>
      <c r="AC32" s="19">
        <v>2618161.79</v>
      </c>
      <c r="AD32" s="19">
        <v>2644019.87</v>
      </c>
      <c r="AE32" s="19">
        <v>3138678.28</v>
      </c>
      <c r="AF32" s="19">
        <v>3083646.53</v>
      </c>
      <c r="AG32" s="19">
        <v>3083646.53</v>
      </c>
      <c r="AH32" s="19">
        <v>3136336.9</v>
      </c>
      <c r="AI32" s="19">
        <v>3169182.88</v>
      </c>
      <c r="AJ32" s="19">
        <v>3242419.37</v>
      </c>
      <c r="AK32" s="19">
        <v>3273363.83</v>
      </c>
      <c r="AL32" s="19">
        <v>3257167.61</v>
      </c>
      <c r="AM32" s="19">
        <v>3307108.08</v>
      </c>
      <c r="AN32" s="19">
        <v>3195655.99</v>
      </c>
      <c r="AO32" s="19">
        <v>3280941.45</v>
      </c>
      <c r="AP32" s="19">
        <v>3244312.92</v>
      </c>
      <c r="AQ32" s="66">
        <v>3307812</v>
      </c>
      <c r="AR32" s="19">
        <v>3351768.12</v>
      </c>
      <c r="AS32" s="19">
        <v>3331120.68</v>
      </c>
      <c r="AT32" s="98">
        <v>3419712</v>
      </c>
      <c r="AU32" s="111">
        <v>3516893.92</v>
      </c>
      <c r="AV32" s="98">
        <v>3598909</v>
      </c>
      <c r="AW32" s="98">
        <v>3526562</v>
      </c>
      <c r="AX32" s="19"/>
      <c r="AY32" s="20">
        <v>6.1523690000000002</v>
      </c>
      <c r="AZ32" s="20">
        <v>3.8526060000000002</v>
      </c>
      <c r="BA32" s="20">
        <v>4.3520750000000001</v>
      </c>
      <c r="BB32" s="20">
        <v>-1.442237</v>
      </c>
      <c r="BC32" s="20">
        <v>0.231493</v>
      </c>
    </row>
    <row r="33" spans="1:55">
      <c r="A33" s="21" t="s">
        <v>31</v>
      </c>
      <c r="B33" s="66">
        <v>2039058</v>
      </c>
      <c r="C33" s="66">
        <v>2004640</v>
      </c>
      <c r="D33" s="66">
        <v>2011934</v>
      </c>
      <c r="E33" s="66">
        <v>2016905</v>
      </c>
      <c r="F33" s="66">
        <v>1971916</v>
      </c>
      <c r="G33" s="66">
        <v>2017355</v>
      </c>
      <c r="H33" s="66">
        <v>2031929</v>
      </c>
      <c r="I33" s="66">
        <v>2046070</v>
      </c>
      <c r="J33" s="66">
        <v>2048262</v>
      </c>
      <c r="K33" s="66">
        <v>2055081</v>
      </c>
      <c r="L33" s="66">
        <v>2078550</v>
      </c>
      <c r="M33" s="66">
        <v>2085785</v>
      </c>
      <c r="N33" s="77">
        <v>2057456</v>
      </c>
      <c r="O33" s="77">
        <v>2094590</v>
      </c>
      <c r="P33" s="77">
        <v>2088062</v>
      </c>
      <c r="Q33" s="77">
        <v>2111516</v>
      </c>
      <c r="R33" s="66">
        <v>2162258</v>
      </c>
      <c r="S33" s="66">
        <v>2083730</v>
      </c>
      <c r="T33" s="66">
        <v>2259585</v>
      </c>
      <c r="U33" s="66">
        <v>2096970</v>
      </c>
      <c r="V33" s="19">
        <v>2088795.34</v>
      </c>
      <c r="W33" s="19">
        <v>2071267.02</v>
      </c>
      <c r="X33" s="19">
        <v>2121741.92</v>
      </c>
      <c r="Y33" s="19">
        <v>2155263.41</v>
      </c>
      <c r="Z33" s="19">
        <v>2173194.59</v>
      </c>
      <c r="AA33" s="19">
        <v>2135816.06</v>
      </c>
      <c r="AB33" s="19">
        <v>2116452.2200000002</v>
      </c>
      <c r="AC33" s="19">
        <v>2122856.63</v>
      </c>
      <c r="AD33" s="19">
        <v>2159378.75</v>
      </c>
      <c r="AE33" s="19">
        <v>2504742.23</v>
      </c>
      <c r="AF33" s="19">
        <v>2437218.36</v>
      </c>
      <c r="AG33" s="19">
        <v>2437218.36</v>
      </c>
      <c r="AH33" s="19">
        <v>2480962.46</v>
      </c>
      <c r="AI33" s="19">
        <v>2506663.9700000002</v>
      </c>
      <c r="AJ33" s="19">
        <v>2579843.27</v>
      </c>
      <c r="AK33" s="19">
        <v>2574773.89</v>
      </c>
      <c r="AL33" s="19">
        <v>2545266.5299999998</v>
      </c>
      <c r="AM33" s="19">
        <v>2611504.7000000002</v>
      </c>
      <c r="AN33" s="19">
        <v>2529780.37</v>
      </c>
      <c r="AO33" s="19">
        <v>2553526.16</v>
      </c>
      <c r="AP33" s="19">
        <v>2547367</v>
      </c>
      <c r="AQ33" s="66">
        <v>2584811</v>
      </c>
      <c r="AR33" s="19">
        <v>2598073.4</v>
      </c>
      <c r="AS33" s="19">
        <v>2609283.48</v>
      </c>
      <c r="AT33" s="98">
        <v>2674688</v>
      </c>
      <c r="AU33" s="111">
        <v>2707725.79</v>
      </c>
      <c r="AV33" s="98">
        <v>2726354</v>
      </c>
      <c r="AW33" s="98">
        <v>2732102</v>
      </c>
      <c r="AX33" s="19"/>
      <c r="AY33" s="20">
        <v>5.6439560000000002</v>
      </c>
      <c r="AZ33" s="20">
        <v>2.5918999999999999</v>
      </c>
      <c r="BA33" s="20">
        <v>4.18248</v>
      </c>
      <c r="BB33" s="20">
        <v>-1.9405399999999999</v>
      </c>
      <c r="BC33" s="20">
        <v>-0.82522700000000004</v>
      </c>
    </row>
    <row r="34" spans="1:55">
      <c r="A34" s="21" t="s">
        <v>32</v>
      </c>
      <c r="B34" s="66">
        <v>418725</v>
      </c>
      <c r="C34" s="66">
        <v>428825</v>
      </c>
      <c r="D34" s="66">
        <v>418413</v>
      </c>
      <c r="E34" s="66">
        <v>413600</v>
      </c>
      <c r="F34" s="66">
        <v>411161</v>
      </c>
      <c r="G34" s="66">
        <v>418407</v>
      </c>
      <c r="H34" s="66">
        <v>392174</v>
      </c>
      <c r="I34" s="66">
        <v>404520</v>
      </c>
      <c r="J34" s="66">
        <v>399895</v>
      </c>
      <c r="K34" s="66">
        <v>430881</v>
      </c>
      <c r="L34" s="66">
        <v>444655</v>
      </c>
      <c r="M34" s="66">
        <v>451855</v>
      </c>
      <c r="N34" s="77">
        <v>438263</v>
      </c>
      <c r="O34" s="77">
        <v>460920</v>
      </c>
      <c r="P34" s="77">
        <v>430661</v>
      </c>
      <c r="Q34" s="77">
        <v>438229</v>
      </c>
      <c r="R34" s="66">
        <v>435577</v>
      </c>
      <c r="S34" s="66">
        <v>458976</v>
      </c>
      <c r="T34" s="66">
        <v>485135</v>
      </c>
      <c r="U34" s="66">
        <v>513141</v>
      </c>
      <c r="V34" s="19">
        <v>510205.01</v>
      </c>
      <c r="W34" s="19">
        <v>506379.97</v>
      </c>
      <c r="X34" s="19">
        <v>567838.68000000005</v>
      </c>
      <c r="Y34" s="19">
        <v>588638.31000000006</v>
      </c>
      <c r="Z34" s="19">
        <v>589612.42000000004</v>
      </c>
      <c r="AA34" s="19">
        <v>505669.9</v>
      </c>
      <c r="AB34" s="19">
        <v>462486.31</v>
      </c>
      <c r="AC34" s="19">
        <v>495305.16</v>
      </c>
      <c r="AD34" s="19">
        <v>484641.12</v>
      </c>
      <c r="AE34" s="19">
        <v>633936.05000000005</v>
      </c>
      <c r="AF34" s="19">
        <v>646428.17000000004</v>
      </c>
      <c r="AG34" s="19">
        <v>646428.17000000004</v>
      </c>
      <c r="AH34" s="19">
        <v>655374.43999999994</v>
      </c>
      <c r="AI34" s="19">
        <v>662518.91</v>
      </c>
      <c r="AJ34" s="19">
        <v>662576.1</v>
      </c>
      <c r="AK34" s="19">
        <v>698589.94</v>
      </c>
      <c r="AL34" s="19">
        <v>711901.08</v>
      </c>
      <c r="AM34" s="19">
        <v>695603.38</v>
      </c>
      <c r="AN34" s="19">
        <v>665875.62</v>
      </c>
      <c r="AO34" s="19">
        <v>727415.29</v>
      </c>
      <c r="AP34" s="19">
        <v>696945.92</v>
      </c>
      <c r="AQ34" s="66">
        <v>723001</v>
      </c>
      <c r="AR34" s="19">
        <v>753694.71999999997</v>
      </c>
      <c r="AS34" s="19">
        <v>721837.2</v>
      </c>
      <c r="AT34" s="98">
        <v>745024</v>
      </c>
      <c r="AU34" s="111">
        <v>809168.13</v>
      </c>
      <c r="AV34" s="98">
        <v>872555</v>
      </c>
      <c r="AW34" s="98">
        <v>794460</v>
      </c>
      <c r="AX34" s="19"/>
      <c r="AY34" s="20">
        <v>8.069229</v>
      </c>
      <c r="AZ34" s="20">
        <v>8.6250909999999994</v>
      </c>
      <c r="BA34" s="20">
        <v>4.9937399999999998</v>
      </c>
      <c r="BB34" s="20">
        <v>0.49798399999999998</v>
      </c>
      <c r="BC34" s="20">
        <v>4.1262189999999999</v>
      </c>
    </row>
    <row r="35" spans="1:55">
      <c r="A35" s="21" t="s">
        <v>33</v>
      </c>
      <c r="B35" s="66">
        <v>375429</v>
      </c>
      <c r="C35" s="66">
        <v>368140</v>
      </c>
      <c r="D35" s="66">
        <v>341915</v>
      </c>
      <c r="E35" s="66">
        <v>347866</v>
      </c>
      <c r="F35" s="66">
        <v>346638</v>
      </c>
      <c r="G35" s="66">
        <v>341761</v>
      </c>
      <c r="H35" s="66">
        <v>347285</v>
      </c>
      <c r="I35" s="66">
        <v>343608</v>
      </c>
      <c r="J35" s="66">
        <v>349871</v>
      </c>
      <c r="K35" s="66">
        <v>352664</v>
      </c>
      <c r="L35" s="66">
        <v>344632</v>
      </c>
      <c r="M35" s="66">
        <v>341765</v>
      </c>
      <c r="N35" s="77">
        <v>344770</v>
      </c>
      <c r="O35" s="77">
        <v>339931</v>
      </c>
      <c r="P35" s="77">
        <v>331747</v>
      </c>
      <c r="Q35" s="77">
        <v>302076</v>
      </c>
      <c r="R35" s="66">
        <v>308713</v>
      </c>
      <c r="S35" s="66">
        <v>338832</v>
      </c>
      <c r="T35" s="66">
        <v>326268</v>
      </c>
      <c r="U35" s="66">
        <v>342063</v>
      </c>
      <c r="V35" s="19">
        <v>340600.59</v>
      </c>
      <c r="W35" s="19">
        <v>347771.59</v>
      </c>
      <c r="X35" s="19">
        <v>359431.7</v>
      </c>
      <c r="Y35" s="19">
        <v>352335.63</v>
      </c>
      <c r="Z35" s="19">
        <v>356057.77</v>
      </c>
      <c r="AA35" s="19">
        <v>335498.56</v>
      </c>
      <c r="AB35" s="19">
        <v>334651.74</v>
      </c>
      <c r="AC35" s="19">
        <v>340319.25</v>
      </c>
      <c r="AD35" s="19">
        <v>345403.09</v>
      </c>
      <c r="AE35" s="19">
        <v>359283.23</v>
      </c>
      <c r="AF35" s="19">
        <v>356675.08</v>
      </c>
      <c r="AG35" s="19">
        <v>356675.08</v>
      </c>
      <c r="AH35" s="19">
        <v>354914.02</v>
      </c>
      <c r="AI35" s="19">
        <v>357241.43</v>
      </c>
      <c r="AJ35" s="19">
        <v>352195.49</v>
      </c>
      <c r="AK35" s="19">
        <v>342805.39</v>
      </c>
      <c r="AL35" s="19">
        <v>344530.82</v>
      </c>
      <c r="AM35" s="19">
        <v>357402.73</v>
      </c>
      <c r="AN35" s="19">
        <v>345915.66</v>
      </c>
      <c r="AO35" s="19">
        <v>341095.67</v>
      </c>
      <c r="AP35" s="19">
        <v>338042.48</v>
      </c>
      <c r="AQ35" s="66">
        <v>338974</v>
      </c>
      <c r="AR35" s="19">
        <v>337085.89</v>
      </c>
      <c r="AS35" s="19">
        <v>354551.95</v>
      </c>
      <c r="AT35" s="98">
        <v>348638</v>
      </c>
      <c r="AU35" s="111">
        <v>343979.53</v>
      </c>
      <c r="AV35" s="98">
        <v>343631</v>
      </c>
      <c r="AW35" s="98">
        <v>337357</v>
      </c>
      <c r="AX35" s="19"/>
      <c r="AY35" s="20">
        <v>-3.8886059999999998</v>
      </c>
      <c r="AZ35" s="20">
        <v>-2.925554</v>
      </c>
      <c r="BA35" s="20">
        <v>4.5151999999999998E-2</v>
      </c>
      <c r="BB35" s="20">
        <v>-1.7830520000000001</v>
      </c>
      <c r="BC35" s="20">
        <v>-0.49874400000000002</v>
      </c>
    </row>
    <row r="36" spans="1:55">
      <c r="A36" s="21" t="s">
        <v>38</v>
      </c>
      <c r="B36" s="66">
        <v>540159</v>
      </c>
      <c r="C36" s="66">
        <v>557164</v>
      </c>
      <c r="D36" s="66">
        <v>518576</v>
      </c>
      <c r="E36" s="66">
        <v>549637</v>
      </c>
      <c r="F36" s="66">
        <v>559857</v>
      </c>
      <c r="G36" s="66">
        <v>538812</v>
      </c>
      <c r="H36" s="66">
        <v>563993</v>
      </c>
      <c r="I36" s="66">
        <v>555905</v>
      </c>
      <c r="J36" s="66">
        <v>571828</v>
      </c>
      <c r="K36" s="66">
        <v>546090</v>
      </c>
      <c r="L36" s="66">
        <v>541451</v>
      </c>
      <c r="M36" s="66">
        <v>564411</v>
      </c>
      <c r="N36" s="77">
        <v>560614</v>
      </c>
      <c r="O36" s="77">
        <v>585945</v>
      </c>
      <c r="P36" s="77">
        <v>628633</v>
      </c>
      <c r="Q36" s="77">
        <v>612759</v>
      </c>
      <c r="R36" s="66">
        <v>628077</v>
      </c>
      <c r="S36" s="66">
        <v>616471</v>
      </c>
      <c r="T36" s="66">
        <v>585826</v>
      </c>
      <c r="U36" s="66">
        <v>583222</v>
      </c>
      <c r="V36" s="19">
        <v>585362.43999999994</v>
      </c>
      <c r="W36" s="19">
        <v>585695.29</v>
      </c>
      <c r="X36" s="19">
        <v>560962.93999999994</v>
      </c>
      <c r="Y36" s="19">
        <v>550245.09</v>
      </c>
      <c r="Z36" s="19">
        <v>555190.15</v>
      </c>
      <c r="AA36" s="19">
        <v>612723.71</v>
      </c>
      <c r="AB36" s="19">
        <v>606761.13</v>
      </c>
      <c r="AC36" s="19">
        <v>621501.6</v>
      </c>
      <c r="AD36" s="19">
        <v>581951.91</v>
      </c>
      <c r="AE36" s="19">
        <v>681657.51</v>
      </c>
      <c r="AF36" s="19">
        <v>623855.06999999995</v>
      </c>
      <c r="AG36" s="19">
        <v>623855.06999999995</v>
      </c>
      <c r="AH36" s="19">
        <v>636290.74</v>
      </c>
      <c r="AI36" s="19">
        <v>649740.17000000004</v>
      </c>
      <c r="AJ36" s="19">
        <v>654875.11</v>
      </c>
      <c r="AK36" s="19">
        <v>652209.57999999996</v>
      </c>
      <c r="AL36" s="19">
        <v>684727.07</v>
      </c>
      <c r="AM36" s="19">
        <v>672662.56</v>
      </c>
      <c r="AN36" s="19">
        <v>690743.61</v>
      </c>
      <c r="AO36" s="19">
        <v>697837.79</v>
      </c>
      <c r="AP36" s="19">
        <v>669699.43999999994</v>
      </c>
      <c r="AQ36" s="66">
        <v>688903</v>
      </c>
      <c r="AR36" s="19">
        <v>688101.53</v>
      </c>
      <c r="AS36" s="19">
        <v>689980.6</v>
      </c>
      <c r="AT36" s="98">
        <v>707613</v>
      </c>
      <c r="AU36" s="111">
        <v>726466.22</v>
      </c>
      <c r="AV36" s="98">
        <v>725184</v>
      </c>
      <c r="AW36" s="98">
        <v>738829</v>
      </c>
      <c r="AX36" s="19"/>
      <c r="AY36" s="20">
        <v>4.5450480000000004</v>
      </c>
      <c r="AZ36" s="20">
        <v>7.6122949999999996</v>
      </c>
      <c r="BA36" s="20">
        <v>3.5279319999999998</v>
      </c>
      <c r="BB36" s="20">
        <v>5.4771510000000001</v>
      </c>
      <c r="BC36" s="20">
        <v>6.9959429999999996</v>
      </c>
    </row>
    <row r="37" spans="1:55">
      <c r="A37" s="29" t="s">
        <v>39</v>
      </c>
      <c r="B37" s="66">
        <v>5614</v>
      </c>
      <c r="C37" s="66">
        <v>4977</v>
      </c>
      <c r="D37" s="66">
        <v>5003</v>
      </c>
      <c r="E37" s="66">
        <v>4846</v>
      </c>
      <c r="F37" s="66">
        <v>4768</v>
      </c>
      <c r="G37" s="66">
        <v>4375</v>
      </c>
      <c r="H37" s="66">
        <v>4274</v>
      </c>
      <c r="I37" s="66">
        <v>4278</v>
      </c>
      <c r="J37" s="66">
        <v>4323</v>
      </c>
      <c r="K37" s="66">
        <v>4422</v>
      </c>
      <c r="L37" s="66">
        <v>4381</v>
      </c>
      <c r="M37" s="66">
        <v>4430</v>
      </c>
      <c r="N37" s="77">
        <v>4475</v>
      </c>
      <c r="O37" s="77">
        <v>4785</v>
      </c>
      <c r="P37" s="77">
        <v>4406</v>
      </c>
      <c r="Q37" s="77">
        <v>4470</v>
      </c>
      <c r="R37" s="66">
        <v>4263</v>
      </c>
      <c r="S37" s="66">
        <v>4232</v>
      </c>
      <c r="T37" s="66">
        <v>4024</v>
      </c>
      <c r="U37" s="66">
        <v>4014</v>
      </c>
      <c r="V37" s="19">
        <v>3943.33</v>
      </c>
      <c r="W37" s="19">
        <v>4112.29</v>
      </c>
      <c r="X37" s="19">
        <v>4270.59</v>
      </c>
      <c r="Y37" s="19">
        <v>3864.37</v>
      </c>
      <c r="Z37" s="19">
        <v>3752.99</v>
      </c>
      <c r="AA37" s="19">
        <v>3280.23</v>
      </c>
      <c r="AB37" s="19">
        <v>2350.8200000000002</v>
      </c>
      <c r="AC37" s="19">
        <v>2257.48</v>
      </c>
      <c r="AD37" s="19">
        <v>2072.59</v>
      </c>
      <c r="AE37" s="19">
        <v>1158.6199999999999</v>
      </c>
      <c r="AF37" s="19">
        <v>1136.3499999999999</v>
      </c>
      <c r="AG37" s="19">
        <v>1136.3499999999999</v>
      </c>
      <c r="AH37" s="19">
        <v>850.51</v>
      </c>
      <c r="AI37" s="19">
        <v>819.08</v>
      </c>
      <c r="AJ37" s="19">
        <v>654.04999999999995</v>
      </c>
      <c r="AK37" s="19">
        <v>825.86</v>
      </c>
      <c r="AL37" s="19">
        <v>700.86</v>
      </c>
      <c r="AM37" s="19">
        <v>685.24</v>
      </c>
      <c r="AN37" s="19">
        <v>610.59</v>
      </c>
      <c r="AO37" s="19">
        <v>589.02</v>
      </c>
      <c r="AP37" s="19">
        <v>658.55</v>
      </c>
      <c r="AQ37" s="70">
        <v>486</v>
      </c>
      <c r="AR37" s="19">
        <v>591.54</v>
      </c>
      <c r="AS37" s="19">
        <v>728</v>
      </c>
      <c r="AT37" s="100">
        <v>624</v>
      </c>
      <c r="AU37" s="111">
        <v>612.9</v>
      </c>
      <c r="AV37" s="100">
        <v>588</v>
      </c>
      <c r="AW37" s="100">
        <v>710</v>
      </c>
      <c r="AX37" s="19"/>
      <c r="AY37" s="20">
        <v>-27.323447999999999</v>
      </c>
      <c r="AZ37" s="20">
        <v>-17.595324999999999</v>
      </c>
      <c r="BA37" s="20">
        <v>-16.340284</v>
      </c>
      <c r="BB37" s="20">
        <v>-6.6447520000000004</v>
      </c>
      <c r="BC37" s="20">
        <v>-28.677983999999999</v>
      </c>
    </row>
    <row r="38" spans="1:55">
      <c r="A38" s="15" t="s">
        <v>40</v>
      </c>
      <c r="B38" s="66">
        <v>5244339</v>
      </c>
      <c r="C38" s="66">
        <v>5212935</v>
      </c>
      <c r="D38" s="66">
        <v>5271286</v>
      </c>
      <c r="E38" s="66">
        <v>5392150</v>
      </c>
      <c r="F38" s="66">
        <v>5479445</v>
      </c>
      <c r="G38" s="66">
        <v>5660231</v>
      </c>
      <c r="H38" s="66">
        <v>5744066</v>
      </c>
      <c r="I38" s="66">
        <v>5859750</v>
      </c>
      <c r="J38" s="66">
        <v>6057588</v>
      </c>
      <c r="K38" s="66">
        <v>6090352</v>
      </c>
      <c r="L38" s="66">
        <v>6063181</v>
      </c>
      <c r="M38" s="66">
        <v>6264284</v>
      </c>
      <c r="N38" s="77">
        <v>6376836</v>
      </c>
      <c r="O38" s="77">
        <v>6239195</v>
      </c>
      <c r="P38" s="77">
        <v>6262018</v>
      </c>
      <c r="Q38" s="77">
        <v>6437642</v>
      </c>
      <c r="R38" s="66">
        <v>6647352</v>
      </c>
      <c r="S38" s="66">
        <v>6647037</v>
      </c>
      <c r="T38" s="66">
        <v>6716200</v>
      </c>
      <c r="U38" s="66">
        <v>6999825</v>
      </c>
      <c r="V38" s="19">
        <v>7085674.2000000002</v>
      </c>
      <c r="W38" s="19">
        <v>7179832.7599999998</v>
      </c>
      <c r="X38" s="19">
        <v>7225764.3600000003</v>
      </c>
      <c r="Y38" s="19">
        <v>7247053.3499999996</v>
      </c>
      <c r="Z38" s="19">
        <v>7384213.1500000004</v>
      </c>
      <c r="AA38" s="19">
        <v>7474785.1100000003</v>
      </c>
      <c r="AB38" s="19">
        <v>7406248.1799999997</v>
      </c>
      <c r="AC38" s="19">
        <v>7518020.4500000002</v>
      </c>
      <c r="AD38" s="19">
        <v>7391017.7599999998</v>
      </c>
      <c r="AE38" s="19">
        <v>8007139.3799999999</v>
      </c>
      <c r="AF38" s="19">
        <v>8027677.8200000003</v>
      </c>
      <c r="AG38" s="19">
        <v>8027677.8200000003</v>
      </c>
      <c r="AH38" s="19">
        <v>8247851.6299999999</v>
      </c>
      <c r="AI38" s="19">
        <v>8388777.5</v>
      </c>
      <c r="AJ38" s="19">
        <v>8475448.1400000006</v>
      </c>
      <c r="AK38" s="19">
        <v>8738458.4000000004</v>
      </c>
      <c r="AL38" s="19">
        <v>8874661.6600000001</v>
      </c>
      <c r="AM38" s="19">
        <v>8911104.6500000004</v>
      </c>
      <c r="AN38" s="19">
        <v>9144570.6899999995</v>
      </c>
      <c r="AO38" s="19">
        <v>9057206.6400000006</v>
      </c>
      <c r="AP38" s="19">
        <v>9076024.9900000002</v>
      </c>
      <c r="AQ38" s="66">
        <v>9288400</v>
      </c>
      <c r="AR38" s="19">
        <v>9399054.1600000001</v>
      </c>
      <c r="AS38" s="19">
        <v>9405651.1899999995</v>
      </c>
      <c r="AT38" s="98">
        <v>9608770</v>
      </c>
      <c r="AU38" s="111">
        <v>9767854.7599999998</v>
      </c>
      <c r="AV38" s="98">
        <v>9971782</v>
      </c>
      <c r="AW38" s="98">
        <v>9901295</v>
      </c>
      <c r="AX38" s="19"/>
      <c r="AY38" s="20">
        <v>8.8541240000000005</v>
      </c>
      <c r="AZ38" s="20">
        <v>7.5996759999999997</v>
      </c>
      <c r="BA38" s="20">
        <v>6.2264989999999996</v>
      </c>
      <c r="BB38" s="20">
        <v>7.8948340000000004</v>
      </c>
      <c r="BC38" s="20">
        <v>3.6476479999999998</v>
      </c>
    </row>
    <row r="39" spans="1:55">
      <c r="A39" s="26" t="s">
        <v>41</v>
      </c>
      <c r="B39" s="68">
        <v>4940190</v>
      </c>
      <c r="C39" s="68">
        <v>4861095</v>
      </c>
      <c r="D39" s="68">
        <v>4940881</v>
      </c>
      <c r="E39" s="68">
        <v>5036158</v>
      </c>
      <c r="F39" s="68">
        <v>5152860</v>
      </c>
      <c r="G39" s="68">
        <v>5286910</v>
      </c>
      <c r="H39" s="68">
        <v>5350414</v>
      </c>
      <c r="I39" s="68">
        <v>5463748</v>
      </c>
      <c r="J39" s="68">
        <v>5621508</v>
      </c>
      <c r="K39" s="68">
        <v>5628486</v>
      </c>
      <c r="L39" s="68">
        <v>5663208</v>
      </c>
      <c r="M39" s="68">
        <v>5827840</v>
      </c>
      <c r="N39" s="79">
        <v>5939413</v>
      </c>
      <c r="O39" s="79">
        <v>5840146</v>
      </c>
      <c r="P39" s="79">
        <v>5850150</v>
      </c>
      <c r="Q39" s="79">
        <v>5977917</v>
      </c>
      <c r="R39" s="68">
        <v>6140275</v>
      </c>
      <c r="S39" s="68">
        <v>6158741</v>
      </c>
      <c r="T39" s="68">
        <v>6228444</v>
      </c>
      <c r="U39" s="68">
        <v>6484327</v>
      </c>
      <c r="V39" s="27">
        <v>6639857.2300000004</v>
      </c>
      <c r="W39" s="27">
        <v>6768313.5700000003</v>
      </c>
      <c r="X39" s="27">
        <v>6821434.54</v>
      </c>
      <c r="Y39" s="27">
        <v>6908909.6699999999</v>
      </c>
      <c r="Z39" s="27">
        <v>7044161.3499999996</v>
      </c>
      <c r="AA39" s="27">
        <v>7075962.9500000002</v>
      </c>
      <c r="AB39" s="27">
        <v>7057527.7999999998</v>
      </c>
      <c r="AC39" s="27">
        <v>7159927.1299999999</v>
      </c>
      <c r="AD39" s="27">
        <v>7071619.5099999998</v>
      </c>
      <c r="AE39" s="27">
        <v>7589030.5300000003</v>
      </c>
      <c r="AF39" s="27">
        <v>7641002.6699999999</v>
      </c>
      <c r="AG39" s="27">
        <v>7641002.6699999999</v>
      </c>
      <c r="AH39" s="27">
        <v>7873597.8399999999</v>
      </c>
      <c r="AI39" s="27">
        <v>8040270.0899999999</v>
      </c>
      <c r="AJ39" s="27">
        <v>8110971.3399999999</v>
      </c>
      <c r="AK39" s="27">
        <v>8295475.7300000004</v>
      </c>
      <c r="AL39" s="27">
        <v>8420531.6699999999</v>
      </c>
      <c r="AM39" s="27">
        <v>8487726.1699999999</v>
      </c>
      <c r="AN39" s="27">
        <v>8679106.0999999996</v>
      </c>
      <c r="AO39" s="27">
        <v>8574322.3399999999</v>
      </c>
      <c r="AP39" s="27">
        <v>8660894.3699999992</v>
      </c>
      <c r="AQ39" s="68">
        <v>8861245</v>
      </c>
      <c r="AR39" s="27">
        <v>8997791.8100000005</v>
      </c>
      <c r="AS39" s="27">
        <v>8971569.6600000001</v>
      </c>
      <c r="AT39" s="98">
        <v>9149770</v>
      </c>
      <c r="AU39" s="111">
        <v>9277112.3200000003</v>
      </c>
      <c r="AV39" s="98">
        <v>9468472</v>
      </c>
      <c r="AW39" s="98">
        <v>9401391</v>
      </c>
      <c r="AX39" s="27"/>
      <c r="AY39" s="28">
        <v>8.565277</v>
      </c>
      <c r="AZ39" s="28">
        <v>6.946428</v>
      </c>
      <c r="BA39" s="28">
        <v>5.5651869999999999</v>
      </c>
      <c r="BB39" s="28">
        <v>7.0045219999999997</v>
      </c>
      <c r="BC39" s="28">
        <v>3.3614299999999999</v>
      </c>
    </row>
    <row r="40" spans="1:55">
      <c r="A40" s="21" t="s">
        <v>42</v>
      </c>
      <c r="B40" s="68">
        <v>964086</v>
      </c>
      <c r="C40" s="68">
        <v>959788</v>
      </c>
      <c r="D40" s="68">
        <v>958035</v>
      </c>
      <c r="E40" s="68">
        <v>957789</v>
      </c>
      <c r="F40" s="68">
        <v>956456</v>
      </c>
      <c r="G40" s="68">
        <v>961107</v>
      </c>
      <c r="H40" s="68">
        <v>959324</v>
      </c>
      <c r="I40" s="68">
        <v>957658</v>
      </c>
      <c r="J40" s="68">
        <v>954524</v>
      </c>
      <c r="K40" s="68">
        <v>955400</v>
      </c>
      <c r="L40" s="68">
        <v>956808</v>
      </c>
      <c r="M40" s="68">
        <v>952586</v>
      </c>
      <c r="N40" s="79">
        <v>949902</v>
      </c>
      <c r="O40" s="79">
        <v>984197</v>
      </c>
      <c r="P40" s="79">
        <v>981747</v>
      </c>
      <c r="Q40" s="79">
        <v>982945</v>
      </c>
      <c r="R40" s="68">
        <v>980841</v>
      </c>
      <c r="S40" s="68">
        <v>982919</v>
      </c>
      <c r="T40" s="68">
        <v>981485</v>
      </c>
      <c r="U40" s="68">
        <v>983392</v>
      </c>
      <c r="V40" s="27">
        <v>983762.6</v>
      </c>
      <c r="W40" s="27">
        <v>985571.35</v>
      </c>
      <c r="X40" s="27">
        <v>990830.23</v>
      </c>
      <c r="Y40" s="27">
        <v>987178.78</v>
      </c>
      <c r="Z40" s="27">
        <v>1002434.01</v>
      </c>
      <c r="AA40" s="27">
        <v>1006178.21</v>
      </c>
      <c r="AB40" s="27">
        <v>1003942.89</v>
      </c>
      <c r="AC40" s="27">
        <v>1000531.06</v>
      </c>
      <c r="AD40" s="27">
        <v>1002164.66</v>
      </c>
      <c r="AE40" s="27">
        <v>1000044.78</v>
      </c>
      <c r="AF40" s="27">
        <v>1015781.59</v>
      </c>
      <c r="AG40" s="27">
        <v>1015781.59</v>
      </c>
      <c r="AH40" s="27">
        <v>1014381.58</v>
      </c>
      <c r="AI40" s="27">
        <v>1011639.36</v>
      </c>
      <c r="AJ40" s="27">
        <v>1010180.98</v>
      </c>
      <c r="AK40" s="27">
        <v>1017162.69</v>
      </c>
      <c r="AL40" s="27">
        <v>1017881.1</v>
      </c>
      <c r="AM40" s="27">
        <v>1016040.2</v>
      </c>
      <c r="AN40" s="27">
        <v>1013388.97</v>
      </c>
      <c r="AO40" s="27">
        <v>1016858.72</v>
      </c>
      <c r="AP40" s="27">
        <v>1018303.37</v>
      </c>
      <c r="AQ40" s="68">
        <v>1019230</v>
      </c>
      <c r="AR40" s="27">
        <v>1017075.46</v>
      </c>
      <c r="AS40" s="27">
        <v>1024485.37</v>
      </c>
      <c r="AT40" s="98">
        <v>1006135</v>
      </c>
      <c r="AU40" s="111">
        <v>1009198.08</v>
      </c>
      <c r="AV40" s="98">
        <v>1010527</v>
      </c>
      <c r="AW40" s="98">
        <v>1014581</v>
      </c>
      <c r="AX40" s="27"/>
      <c r="AY40" s="30">
        <v>0.135964</v>
      </c>
      <c r="AZ40" s="30">
        <v>0.34499000000000002</v>
      </c>
      <c r="BA40" s="30">
        <v>0.43502099999999999</v>
      </c>
      <c r="BB40" s="30">
        <v>0.31756600000000001</v>
      </c>
      <c r="BC40" s="30">
        <v>-2.9884000000000001E-2</v>
      </c>
    </row>
    <row r="41" spans="1:55">
      <c r="A41" s="21" t="s">
        <v>43</v>
      </c>
      <c r="B41" s="68">
        <v>1281872</v>
      </c>
      <c r="C41" s="68">
        <v>1252306</v>
      </c>
      <c r="D41" s="68">
        <v>1259184</v>
      </c>
      <c r="E41" s="68">
        <v>1281439</v>
      </c>
      <c r="F41" s="68">
        <v>1301292</v>
      </c>
      <c r="G41" s="68">
        <v>1346325</v>
      </c>
      <c r="H41" s="68">
        <v>1307354</v>
      </c>
      <c r="I41" s="68">
        <v>1346329</v>
      </c>
      <c r="J41" s="68">
        <v>1382936</v>
      </c>
      <c r="K41" s="68">
        <v>1411125</v>
      </c>
      <c r="L41" s="68">
        <v>1454203</v>
      </c>
      <c r="M41" s="68">
        <v>1493001</v>
      </c>
      <c r="N41" s="79">
        <v>1498053</v>
      </c>
      <c r="O41" s="79">
        <v>1392001</v>
      </c>
      <c r="P41" s="79">
        <v>1405516</v>
      </c>
      <c r="Q41" s="79">
        <v>1430386</v>
      </c>
      <c r="R41" s="68">
        <v>1448010</v>
      </c>
      <c r="S41" s="68">
        <v>1492918</v>
      </c>
      <c r="T41" s="68">
        <v>1562768</v>
      </c>
      <c r="U41" s="68">
        <v>1544466</v>
      </c>
      <c r="V41" s="27">
        <v>1601198.86</v>
      </c>
      <c r="W41" s="27">
        <v>1548087.59</v>
      </c>
      <c r="X41" s="27">
        <v>1526881.83</v>
      </c>
      <c r="Y41" s="27">
        <v>1574553.23</v>
      </c>
      <c r="Z41" s="27">
        <v>1621794.89</v>
      </c>
      <c r="AA41" s="27">
        <v>1652255</v>
      </c>
      <c r="AB41" s="27">
        <v>1616998.47</v>
      </c>
      <c r="AC41" s="27">
        <v>1646179.61</v>
      </c>
      <c r="AD41" s="27">
        <v>1635422.98</v>
      </c>
      <c r="AE41" s="27">
        <v>1868311.11</v>
      </c>
      <c r="AF41" s="27">
        <v>1836880.22</v>
      </c>
      <c r="AG41" s="27">
        <v>1836880.22</v>
      </c>
      <c r="AH41" s="27">
        <v>1867881.43</v>
      </c>
      <c r="AI41" s="27">
        <v>1989638.08</v>
      </c>
      <c r="AJ41" s="27">
        <v>2020435.1</v>
      </c>
      <c r="AK41" s="27">
        <v>1988119.42</v>
      </c>
      <c r="AL41" s="27">
        <v>2077790.87</v>
      </c>
      <c r="AM41" s="27">
        <v>2145151.5099999998</v>
      </c>
      <c r="AN41" s="27">
        <v>2175382.04</v>
      </c>
      <c r="AO41" s="27">
        <v>2046596.46</v>
      </c>
      <c r="AP41" s="27">
        <v>2045487.04</v>
      </c>
      <c r="AQ41" s="68">
        <v>2066576</v>
      </c>
      <c r="AR41" s="27">
        <v>2045391.84</v>
      </c>
      <c r="AS41" s="27">
        <v>2062121.61</v>
      </c>
      <c r="AT41" s="98">
        <v>2096986</v>
      </c>
      <c r="AU41" s="111">
        <v>2094420.26</v>
      </c>
      <c r="AV41" s="98">
        <v>2174581</v>
      </c>
      <c r="AW41" s="98">
        <v>2073548</v>
      </c>
      <c r="AX41" s="27"/>
      <c r="AY41" s="28">
        <v>8.2334820000000004</v>
      </c>
      <c r="AZ41" s="28">
        <v>11.237835</v>
      </c>
      <c r="BA41" s="28">
        <v>7.8161670000000001</v>
      </c>
      <c r="BB41" s="28">
        <v>7.6689889999999998</v>
      </c>
      <c r="BC41" s="28">
        <v>2.9413239999999998</v>
      </c>
    </row>
    <row r="42" spans="1:55">
      <c r="A42" s="21" t="s">
        <v>44</v>
      </c>
      <c r="B42" s="66">
        <v>2847472</v>
      </c>
      <c r="C42" s="66">
        <v>2794485</v>
      </c>
      <c r="D42" s="66">
        <v>2869012</v>
      </c>
      <c r="E42" s="66">
        <v>2935320</v>
      </c>
      <c r="F42" s="66">
        <v>3042379</v>
      </c>
      <c r="G42" s="66">
        <v>3130624</v>
      </c>
      <c r="H42" s="66">
        <v>3237644</v>
      </c>
      <c r="I42" s="66">
        <v>3320160</v>
      </c>
      <c r="J42" s="66">
        <v>3458886</v>
      </c>
      <c r="K42" s="66">
        <v>3428397</v>
      </c>
      <c r="L42" s="66">
        <v>3431101</v>
      </c>
      <c r="M42" s="66">
        <v>3557652</v>
      </c>
      <c r="N42" s="77">
        <v>3666860</v>
      </c>
      <c r="O42" s="77">
        <v>3652495</v>
      </c>
      <c r="P42" s="77">
        <v>3653119</v>
      </c>
      <c r="Q42" s="77">
        <v>3751280</v>
      </c>
      <c r="R42" s="66">
        <v>3903978</v>
      </c>
      <c r="S42" s="66">
        <v>3883306</v>
      </c>
      <c r="T42" s="66">
        <v>3891351</v>
      </c>
      <c r="U42" s="66">
        <v>4172895</v>
      </c>
      <c r="V42" s="19">
        <v>4267375.6900000004</v>
      </c>
      <c r="W42" s="19">
        <v>4466864.05</v>
      </c>
      <c r="X42" s="19">
        <v>4531716.63</v>
      </c>
      <c r="Y42" s="19">
        <v>4583710.75</v>
      </c>
      <c r="Z42" s="19">
        <v>4667702.9000000004</v>
      </c>
      <c r="AA42" s="19">
        <v>4673171.1500000004</v>
      </c>
      <c r="AB42" s="19">
        <v>4710820.82</v>
      </c>
      <c r="AC42" s="19">
        <v>4792051.95</v>
      </c>
      <c r="AD42" s="19">
        <v>4708441.92</v>
      </c>
      <c r="AE42" s="19">
        <v>4996878.1100000003</v>
      </c>
      <c r="AF42" s="19">
        <v>5070546.5599999996</v>
      </c>
      <c r="AG42" s="19">
        <v>5070546.5599999996</v>
      </c>
      <c r="AH42" s="19">
        <v>5301360.8499999996</v>
      </c>
      <c r="AI42" s="19">
        <v>5361446.4400000004</v>
      </c>
      <c r="AJ42" s="19">
        <v>5412182.1100000003</v>
      </c>
      <c r="AK42" s="19">
        <v>5629687.0099999998</v>
      </c>
      <c r="AL42" s="19">
        <v>5679979.8099999996</v>
      </c>
      <c r="AM42" s="19">
        <v>5707428.3200000003</v>
      </c>
      <c r="AN42" s="19">
        <v>5874278.46</v>
      </c>
      <c r="AO42" s="19">
        <v>5881221.29</v>
      </c>
      <c r="AP42" s="19">
        <v>5983623.7800000003</v>
      </c>
      <c r="AQ42" s="66">
        <v>6171123</v>
      </c>
      <c r="AR42" s="19">
        <v>6365314.1699999999</v>
      </c>
      <c r="AS42" s="19">
        <v>6304453.2199999997</v>
      </c>
      <c r="AT42" s="98">
        <v>6501776</v>
      </c>
      <c r="AU42" s="111">
        <v>6631291.6600000001</v>
      </c>
      <c r="AV42" s="98">
        <v>6724699</v>
      </c>
      <c r="AW42" s="98">
        <v>6758335</v>
      </c>
      <c r="AX42" s="19"/>
      <c r="AY42" s="20">
        <v>11.027222</v>
      </c>
      <c r="AZ42" s="20">
        <v>7.1419199999999998</v>
      </c>
      <c r="BA42" s="20">
        <v>6.453144</v>
      </c>
      <c r="BB42" s="20">
        <v>8.5380780000000005</v>
      </c>
      <c r="BC42" s="20">
        <v>4.4679979999999997</v>
      </c>
    </row>
    <row r="43" spans="1:55">
      <c r="A43" s="21" t="s">
        <v>45</v>
      </c>
      <c r="B43" s="66">
        <v>-153240</v>
      </c>
      <c r="C43" s="66">
        <v>-145484</v>
      </c>
      <c r="D43" s="66">
        <v>-145350</v>
      </c>
      <c r="E43" s="66">
        <v>-138390</v>
      </c>
      <c r="F43" s="66">
        <v>-147267</v>
      </c>
      <c r="G43" s="66">
        <v>-151146</v>
      </c>
      <c r="H43" s="66">
        <v>-153909</v>
      </c>
      <c r="I43" s="66">
        <v>-160398</v>
      </c>
      <c r="J43" s="66">
        <v>-174838</v>
      </c>
      <c r="K43" s="66">
        <v>-166436</v>
      </c>
      <c r="L43" s="66">
        <v>-178903</v>
      </c>
      <c r="M43" s="66">
        <v>-175398</v>
      </c>
      <c r="N43" s="77">
        <v>-175402</v>
      </c>
      <c r="O43" s="77">
        <v>-188547</v>
      </c>
      <c r="P43" s="77">
        <v>-190232</v>
      </c>
      <c r="Q43" s="77">
        <v>-186694</v>
      </c>
      <c r="R43" s="66">
        <v>-192554</v>
      </c>
      <c r="S43" s="66">
        <v>-200402</v>
      </c>
      <c r="T43" s="66">
        <v>-207160</v>
      </c>
      <c r="U43" s="66">
        <v>-216426</v>
      </c>
      <c r="V43" s="19">
        <v>-212479.92</v>
      </c>
      <c r="W43" s="19">
        <v>-232209.42</v>
      </c>
      <c r="X43" s="19">
        <v>-227994.15</v>
      </c>
      <c r="Y43" s="19">
        <v>-236533.09</v>
      </c>
      <c r="Z43" s="19">
        <v>-247770.45</v>
      </c>
      <c r="AA43" s="19">
        <v>-255641.41</v>
      </c>
      <c r="AB43" s="19">
        <v>-274234.38</v>
      </c>
      <c r="AC43" s="19">
        <v>-278835.49</v>
      </c>
      <c r="AD43" s="19">
        <v>-274410.05</v>
      </c>
      <c r="AE43" s="19">
        <v>-276203.46999999997</v>
      </c>
      <c r="AF43" s="19">
        <v>-282205.7</v>
      </c>
      <c r="AG43" s="19">
        <v>-282205.7</v>
      </c>
      <c r="AH43" s="19">
        <v>-310026.02</v>
      </c>
      <c r="AI43" s="19">
        <v>-322453.78999999998</v>
      </c>
      <c r="AJ43" s="19">
        <v>-331826.84999999998</v>
      </c>
      <c r="AK43" s="19">
        <v>-339493.39</v>
      </c>
      <c r="AL43" s="19">
        <v>-355120.11</v>
      </c>
      <c r="AM43" s="19">
        <v>-380893.86</v>
      </c>
      <c r="AN43" s="19">
        <v>-383943.37</v>
      </c>
      <c r="AO43" s="19">
        <v>-370354.13</v>
      </c>
      <c r="AP43" s="19">
        <v>-386519.82</v>
      </c>
      <c r="AQ43" s="66">
        <v>-395684</v>
      </c>
      <c r="AR43" s="19">
        <v>-429989.66</v>
      </c>
      <c r="AS43" s="19">
        <v>-419490.54</v>
      </c>
      <c r="AT43" s="98">
        <v>-455128</v>
      </c>
      <c r="AU43" s="111">
        <v>-457797.68</v>
      </c>
      <c r="AV43" s="98">
        <v>-441334</v>
      </c>
      <c r="AW43" s="98">
        <v>-445073</v>
      </c>
      <c r="AX43" s="19"/>
      <c r="AY43" s="20" t="s">
        <v>46</v>
      </c>
      <c r="AZ43" s="20" t="s">
        <v>46</v>
      </c>
      <c r="BA43" s="20" t="s">
        <v>46</v>
      </c>
      <c r="BB43" s="20" t="s">
        <v>46</v>
      </c>
      <c r="BC43" s="20" t="s">
        <v>46</v>
      </c>
    </row>
    <row r="44" spans="1:55">
      <c r="A44" s="21" t="s">
        <v>47</v>
      </c>
      <c r="B44" s="66">
        <v>301370</v>
      </c>
      <c r="C44" s="66">
        <v>349461</v>
      </c>
      <c r="D44" s="66">
        <v>327873</v>
      </c>
      <c r="E44" s="66">
        <v>352615</v>
      </c>
      <c r="F44" s="66">
        <v>324063</v>
      </c>
      <c r="G44" s="66">
        <v>369238</v>
      </c>
      <c r="H44" s="66">
        <v>389511</v>
      </c>
      <c r="I44" s="66">
        <v>389933</v>
      </c>
      <c r="J44" s="66">
        <v>432046</v>
      </c>
      <c r="K44" s="66">
        <v>457694</v>
      </c>
      <c r="L44" s="66">
        <v>394430</v>
      </c>
      <c r="M44" s="66">
        <v>430376</v>
      </c>
      <c r="N44" s="77">
        <v>431628</v>
      </c>
      <c r="O44" s="77">
        <v>395345</v>
      </c>
      <c r="P44" s="77">
        <v>407979</v>
      </c>
      <c r="Q44" s="77">
        <v>456433</v>
      </c>
      <c r="R44" s="66">
        <v>503867</v>
      </c>
      <c r="S44" s="66">
        <v>484796</v>
      </c>
      <c r="T44" s="66">
        <v>484001</v>
      </c>
      <c r="U44" s="66">
        <v>512064</v>
      </c>
      <c r="V44" s="19">
        <v>441881.07</v>
      </c>
      <c r="W44" s="19">
        <v>408408.79</v>
      </c>
      <c r="X44" s="19">
        <v>400754.84</v>
      </c>
      <c r="Y44" s="19">
        <v>334678.06</v>
      </c>
      <c r="Z44" s="19">
        <v>335944.49</v>
      </c>
      <c r="AA44" s="19">
        <v>395249.23</v>
      </c>
      <c r="AB44" s="19">
        <v>344956.92</v>
      </c>
      <c r="AC44" s="19">
        <v>354314.06</v>
      </c>
      <c r="AD44" s="19">
        <v>315539.76</v>
      </c>
      <c r="AE44" s="19">
        <v>413497</v>
      </c>
      <c r="AF44" s="19">
        <v>382455.72</v>
      </c>
      <c r="AG44" s="19">
        <v>382455.72</v>
      </c>
      <c r="AH44" s="19">
        <v>369927.17</v>
      </c>
      <c r="AI44" s="19">
        <v>343825.75</v>
      </c>
      <c r="AJ44" s="19">
        <v>359869.98</v>
      </c>
      <c r="AK44" s="19">
        <v>438234.3</v>
      </c>
      <c r="AL44" s="19">
        <v>448937.06</v>
      </c>
      <c r="AM44" s="19">
        <v>417918.03</v>
      </c>
      <c r="AN44" s="19">
        <v>459401.25</v>
      </c>
      <c r="AO44" s="19">
        <v>476671.95</v>
      </c>
      <c r="AP44" s="19">
        <v>409207.53</v>
      </c>
      <c r="AQ44" s="66">
        <v>419996</v>
      </c>
      <c r="AR44" s="19">
        <v>394007.18</v>
      </c>
      <c r="AS44" s="19">
        <v>426819.8</v>
      </c>
      <c r="AT44" s="98">
        <v>452335</v>
      </c>
      <c r="AU44" s="111">
        <v>482093.73</v>
      </c>
      <c r="AV44" s="98">
        <v>495236</v>
      </c>
      <c r="AW44" s="98">
        <v>492225</v>
      </c>
      <c r="AX44" s="19"/>
      <c r="AY44" s="20">
        <v>14.584324000000001</v>
      </c>
      <c r="AZ44" s="20">
        <v>21.358228</v>
      </c>
      <c r="BA44" s="20">
        <v>21.549368999999999</v>
      </c>
      <c r="BB44" s="20">
        <v>27.657564000000001</v>
      </c>
      <c r="BC44" s="20">
        <v>8.7710270000000001</v>
      </c>
    </row>
    <row r="45" spans="1:55">
      <c r="A45" s="21" t="s">
        <v>48</v>
      </c>
      <c r="B45" s="66">
        <v>2778</v>
      </c>
      <c r="C45" s="66">
        <v>2379</v>
      </c>
      <c r="D45" s="66">
        <v>2532</v>
      </c>
      <c r="E45" s="66">
        <v>3377</v>
      </c>
      <c r="F45" s="66">
        <v>2522</v>
      </c>
      <c r="G45" s="66">
        <v>4082</v>
      </c>
      <c r="H45" s="66">
        <v>4141</v>
      </c>
      <c r="I45" s="66">
        <v>6068</v>
      </c>
      <c r="J45" s="66">
        <v>4034</v>
      </c>
      <c r="K45" s="66">
        <v>4171</v>
      </c>
      <c r="L45" s="66">
        <v>5543</v>
      </c>
      <c r="M45" s="66">
        <v>6068</v>
      </c>
      <c r="N45" s="77">
        <v>5795</v>
      </c>
      <c r="O45" s="77">
        <v>3705</v>
      </c>
      <c r="P45" s="77">
        <v>3890</v>
      </c>
      <c r="Q45" s="77">
        <v>3292</v>
      </c>
      <c r="R45" s="66">
        <v>3209</v>
      </c>
      <c r="S45" s="66">
        <v>3500</v>
      </c>
      <c r="T45" s="66">
        <v>3756</v>
      </c>
      <c r="U45" s="66">
        <v>3434</v>
      </c>
      <c r="V45" s="19">
        <v>3935.9</v>
      </c>
      <c r="W45" s="19">
        <v>3110.4</v>
      </c>
      <c r="X45" s="19">
        <v>3574.98</v>
      </c>
      <c r="Y45" s="19">
        <v>3465.62</v>
      </c>
      <c r="Z45" s="19">
        <v>4107.3100000000004</v>
      </c>
      <c r="AA45" s="19">
        <v>3572.93</v>
      </c>
      <c r="AB45" s="19">
        <v>3763.46</v>
      </c>
      <c r="AC45" s="19">
        <v>3779.26</v>
      </c>
      <c r="AD45" s="19">
        <v>3858.49</v>
      </c>
      <c r="AE45" s="19">
        <v>4611.8500000000004</v>
      </c>
      <c r="AF45" s="19">
        <v>4219.43</v>
      </c>
      <c r="AG45" s="19">
        <v>4219.43</v>
      </c>
      <c r="AH45" s="19">
        <v>4326.62</v>
      </c>
      <c r="AI45" s="19">
        <v>4681.66</v>
      </c>
      <c r="AJ45" s="19">
        <v>4606.82</v>
      </c>
      <c r="AK45" s="19">
        <v>4748.37</v>
      </c>
      <c r="AL45" s="19">
        <v>5192.93</v>
      </c>
      <c r="AM45" s="19">
        <v>5460.45</v>
      </c>
      <c r="AN45" s="19">
        <v>6063.34</v>
      </c>
      <c r="AO45" s="19">
        <v>6212.35</v>
      </c>
      <c r="AP45" s="19">
        <v>5923.09</v>
      </c>
      <c r="AQ45" s="66">
        <v>7159</v>
      </c>
      <c r="AR45" s="19">
        <v>7255.17</v>
      </c>
      <c r="AS45" s="19">
        <v>7261.73</v>
      </c>
      <c r="AT45" s="98">
        <v>6665</v>
      </c>
      <c r="AU45" s="111">
        <v>8648.7099999999991</v>
      </c>
      <c r="AV45" s="98">
        <v>8073</v>
      </c>
      <c r="AW45" s="98">
        <v>7680</v>
      </c>
      <c r="AX45" s="19"/>
      <c r="AY45" s="20">
        <v>12.535816000000001</v>
      </c>
      <c r="AZ45" s="20">
        <v>20.022789</v>
      </c>
      <c r="BA45" s="20">
        <v>16.634912</v>
      </c>
      <c r="BB45" s="20">
        <v>31.616603000000001</v>
      </c>
      <c r="BC45" s="20">
        <v>30.831212000000001</v>
      </c>
    </row>
    <row r="46" spans="1:55">
      <c r="A46" s="31" t="s">
        <v>49</v>
      </c>
      <c r="B46" s="66">
        <v>13674973</v>
      </c>
      <c r="C46" s="66">
        <v>13581896</v>
      </c>
      <c r="D46" s="66">
        <v>13506825</v>
      </c>
      <c r="E46" s="66">
        <v>13963773</v>
      </c>
      <c r="F46" s="66">
        <v>13926650</v>
      </c>
      <c r="G46" s="66">
        <v>14086996</v>
      </c>
      <c r="H46" s="66">
        <v>14338376</v>
      </c>
      <c r="I46" s="66">
        <v>14745237</v>
      </c>
      <c r="J46" s="66">
        <v>14871640</v>
      </c>
      <c r="K46" s="66">
        <v>14812639</v>
      </c>
      <c r="L46" s="66">
        <v>14756421</v>
      </c>
      <c r="M46" s="66">
        <v>15249026</v>
      </c>
      <c r="N46" s="77">
        <v>15368104</v>
      </c>
      <c r="O46" s="77">
        <v>15008344</v>
      </c>
      <c r="P46" s="77">
        <v>14947622</v>
      </c>
      <c r="Q46" s="77">
        <v>15399759</v>
      </c>
      <c r="R46" s="66">
        <v>15686529</v>
      </c>
      <c r="S46" s="66">
        <v>15567305</v>
      </c>
      <c r="T46" s="66">
        <v>16008843</v>
      </c>
      <c r="U46" s="66">
        <v>16385137</v>
      </c>
      <c r="V46" s="19">
        <v>16466800.52</v>
      </c>
      <c r="W46" s="19">
        <v>16452716.75</v>
      </c>
      <c r="X46" s="19">
        <v>16658357.619999999</v>
      </c>
      <c r="Y46" s="19">
        <v>16907418.32</v>
      </c>
      <c r="Z46" s="19">
        <v>17074338.149999999</v>
      </c>
      <c r="AA46" s="19">
        <v>16863081.850000001</v>
      </c>
      <c r="AB46" s="19">
        <v>16719470.130000001</v>
      </c>
      <c r="AC46" s="19">
        <v>17196938.579999998</v>
      </c>
      <c r="AD46" s="19">
        <v>16902378.73</v>
      </c>
      <c r="AE46" s="19">
        <v>19001641.079999998</v>
      </c>
      <c r="AF46" s="19">
        <v>18894894.140000001</v>
      </c>
      <c r="AG46" s="19">
        <v>18894894.140000001</v>
      </c>
      <c r="AH46" s="19">
        <v>19295154.170000002</v>
      </c>
      <c r="AI46" s="19">
        <v>19752207.039999999</v>
      </c>
      <c r="AJ46" s="19">
        <v>20017880.41</v>
      </c>
      <c r="AK46" s="19">
        <v>20081625.059999999</v>
      </c>
      <c r="AL46" s="19">
        <v>20455363.219999999</v>
      </c>
      <c r="AM46" s="19">
        <v>20712856.850000001</v>
      </c>
      <c r="AN46" s="19">
        <v>20927806.780000001</v>
      </c>
      <c r="AO46" s="19">
        <v>20741219.010000002</v>
      </c>
      <c r="AP46" s="19">
        <v>20549870.73</v>
      </c>
      <c r="AQ46" s="66">
        <v>21297045</v>
      </c>
      <c r="AR46" s="19">
        <v>21328029.859999999</v>
      </c>
      <c r="AS46" s="19">
        <v>21143668.079999998</v>
      </c>
      <c r="AT46" s="99">
        <v>21570921</v>
      </c>
      <c r="AU46" s="112">
        <v>22318562.219999999</v>
      </c>
      <c r="AV46" s="99">
        <v>22634448</v>
      </c>
      <c r="AW46" s="99">
        <v>22307905</v>
      </c>
      <c r="AX46" s="19"/>
      <c r="AY46" s="20">
        <v>6.2806959999999998</v>
      </c>
      <c r="AZ46" s="20">
        <v>6.012956</v>
      </c>
      <c r="BA46" s="20">
        <v>4.8635060000000001</v>
      </c>
      <c r="BB46" s="20">
        <v>4.5455680000000003</v>
      </c>
      <c r="BC46" s="20">
        <v>3.2845650000000002</v>
      </c>
    </row>
    <row r="47" spans="1:55">
      <c r="A47" s="12" t="s">
        <v>50</v>
      </c>
      <c r="B47" s="69">
        <v>40187</v>
      </c>
      <c r="C47" s="69">
        <v>27346</v>
      </c>
      <c r="D47" s="69">
        <v>24905</v>
      </c>
      <c r="E47" s="69">
        <v>31158</v>
      </c>
      <c r="F47" s="69">
        <v>30087</v>
      </c>
      <c r="G47" s="69">
        <v>28932</v>
      </c>
      <c r="H47" s="69">
        <v>25243</v>
      </c>
      <c r="I47" s="69">
        <v>27277</v>
      </c>
      <c r="J47" s="69">
        <v>28938</v>
      </c>
      <c r="K47" s="69">
        <v>26182</v>
      </c>
      <c r="L47" s="69">
        <v>27517</v>
      </c>
      <c r="M47" s="69">
        <v>25529</v>
      </c>
      <c r="N47" s="80">
        <v>19297</v>
      </c>
      <c r="O47" s="80">
        <v>23261</v>
      </c>
      <c r="P47" s="80">
        <v>21401</v>
      </c>
      <c r="Q47" s="80">
        <v>20915</v>
      </c>
      <c r="R47" s="69">
        <v>22388</v>
      </c>
      <c r="S47" s="69">
        <v>27282</v>
      </c>
      <c r="T47" s="69">
        <v>21599</v>
      </c>
      <c r="U47" s="69">
        <v>21753</v>
      </c>
      <c r="V47" s="32">
        <v>19378.32</v>
      </c>
      <c r="W47" s="32">
        <v>17512.16</v>
      </c>
      <c r="X47" s="32">
        <v>20830.05</v>
      </c>
      <c r="Y47" s="32">
        <v>17024.560000000001</v>
      </c>
      <c r="Z47" s="32">
        <v>17268.43</v>
      </c>
      <c r="AA47" s="32">
        <v>15501.79</v>
      </c>
      <c r="AB47" s="32">
        <v>13797.71</v>
      </c>
      <c r="AC47" s="32">
        <v>14944.38</v>
      </c>
      <c r="AD47" s="32">
        <v>13581.08</v>
      </c>
      <c r="AE47" s="32">
        <v>9603.7800000000007</v>
      </c>
      <c r="AF47" s="32">
        <v>10596.74</v>
      </c>
      <c r="AG47" s="32">
        <v>10596.74</v>
      </c>
      <c r="AH47" s="32">
        <v>10031.76</v>
      </c>
      <c r="AI47" s="32">
        <v>11538.41</v>
      </c>
      <c r="AJ47" s="32">
        <v>17500.330000000002</v>
      </c>
      <c r="AK47" s="32">
        <v>13115.1</v>
      </c>
      <c r="AL47" s="32">
        <v>14593.18</v>
      </c>
      <c r="AM47" s="32">
        <v>13025.91</v>
      </c>
      <c r="AN47" s="32">
        <v>13487.61</v>
      </c>
      <c r="AO47" s="32">
        <v>7857.66</v>
      </c>
      <c r="AP47" s="32">
        <v>8626.86</v>
      </c>
      <c r="AQ47" s="69">
        <v>7530</v>
      </c>
      <c r="AR47" s="32">
        <v>6200.26</v>
      </c>
      <c r="AS47" s="32">
        <v>5950.51</v>
      </c>
      <c r="AT47" s="99">
        <v>5636</v>
      </c>
      <c r="AU47" s="112">
        <v>5758.47</v>
      </c>
      <c r="AV47" s="99">
        <v>4158</v>
      </c>
      <c r="AW47" s="99">
        <v>3121</v>
      </c>
      <c r="AX47" s="32"/>
      <c r="AY47" s="33">
        <v>23.765422000000001</v>
      </c>
      <c r="AZ47" s="33">
        <v>45.469788000000001</v>
      </c>
      <c r="BA47" s="33">
        <v>12.891724</v>
      </c>
      <c r="BB47" s="33">
        <v>-22.929396000000001</v>
      </c>
      <c r="BC47" s="33">
        <v>-40.086922999999999</v>
      </c>
    </row>
    <row r="48" spans="1:55">
      <c r="A48" s="34" t="s">
        <v>51</v>
      </c>
      <c r="B48" s="66">
        <v>3268637</v>
      </c>
      <c r="C48" s="66">
        <v>3116656</v>
      </c>
      <c r="D48" s="66">
        <v>3188438</v>
      </c>
      <c r="E48" s="66">
        <v>3330429</v>
      </c>
      <c r="F48" s="66">
        <v>3453293</v>
      </c>
      <c r="G48" s="66">
        <v>3150886</v>
      </c>
      <c r="H48" s="66">
        <v>3280578</v>
      </c>
      <c r="I48" s="66">
        <v>3409719</v>
      </c>
      <c r="J48" s="66">
        <v>3435978</v>
      </c>
      <c r="K48" s="66">
        <v>3185957</v>
      </c>
      <c r="L48" s="66">
        <v>3282391</v>
      </c>
      <c r="M48" s="66">
        <v>3318402</v>
      </c>
      <c r="N48" s="77">
        <v>3320874</v>
      </c>
      <c r="O48" s="77">
        <v>3073674</v>
      </c>
      <c r="P48" s="77">
        <v>3231626</v>
      </c>
      <c r="Q48" s="77">
        <v>3383486</v>
      </c>
      <c r="R48" s="66">
        <v>3506366</v>
      </c>
      <c r="S48" s="66">
        <v>3279184</v>
      </c>
      <c r="T48" s="66">
        <v>3386999</v>
      </c>
      <c r="U48" s="66">
        <v>3582061</v>
      </c>
      <c r="V48" s="19">
        <v>3617779.51</v>
      </c>
      <c r="W48" s="19">
        <v>3446148.91</v>
      </c>
      <c r="X48" s="19">
        <v>3588845.5</v>
      </c>
      <c r="Y48" s="19">
        <v>3716226.94</v>
      </c>
      <c r="Z48" s="19">
        <v>3725203.53</v>
      </c>
      <c r="AA48" s="19">
        <v>3459118.99</v>
      </c>
      <c r="AB48" s="19">
        <v>3494973.99</v>
      </c>
      <c r="AC48" s="19">
        <v>3478256.73</v>
      </c>
      <c r="AD48" s="19">
        <v>3445896.97</v>
      </c>
      <c r="AE48" s="19">
        <v>3607941.13</v>
      </c>
      <c r="AF48" s="19">
        <v>3369596.94</v>
      </c>
      <c r="AG48" s="19">
        <v>3369596.94</v>
      </c>
      <c r="AH48" s="19">
        <v>3503670.87</v>
      </c>
      <c r="AI48" s="19">
        <v>3725850.06</v>
      </c>
      <c r="AJ48" s="19">
        <v>3788574.79</v>
      </c>
      <c r="AK48" s="19">
        <v>3563714.3</v>
      </c>
      <c r="AL48" s="19">
        <v>3677349.79</v>
      </c>
      <c r="AM48" s="19">
        <v>3882060.01</v>
      </c>
      <c r="AN48" s="19">
        <v>3874182.39</v>
      </c>
      <c r="AO48" s="19">
        <v>3689593.2</v>
      </c>
      <c r="AP48" s="19">
        <v>3772964.81</v>
      </c>
      <c r="AQ48" s="66">
        <v>3980038</v>
      </c>
      <c r="AR48" s="19">
        <v>4042310.81</v>
      </c>
      <c r="AS48" s="19">
        <v>3719112.32</v>
      </c>
      <c r="AT48" s="97">
        <v>3790431</v>
      </c>
      <c r="AU48" s="110">
        <v>4006498.93</v>
      </c>
      <c r="AV48" s="97">
        <v>4086614</v>
      </c>
      <c r="AW48" s="97">
        <v>3939377</v>
      </c>
      <c r="AX48" s="19"/>
      <c r="AY48" s="20">
        <v>5.7608480000000002</v>
      </c>
      <c r="AZ48" s="20">
        <v>4.9570559999999997</v>
      </c>
      <c r="BA48" s="20">
        <v>4.1925990000000004</v>
      </c>
      <c r="BB48" s="20">
        <v>2.2596250000000002</v>
      </c>
      <c r="BC48" s="20">
        <v>3.5322390000000001</v>
      </c>
    </row>
    <row r="49" spans="1:55">
      <c r="A49" s="18" t="s">
        <v>52</v>
      </c>
      <c r="B49" s="66">
        <v>2522416</v>
      </c>
      <c r="C49" s="66">
        <v>2402537</v>
      </c>
      <c r="D49" s="66">
        <v>2479714</v>
      </c>
      <c r="E49" s="66">
        <v>2582177</v>
      </c>
      <c r="F49" s="66">
        <v>2686837</v>
      </c>
      <c r="G49" s="66">
        <v>2434647</v>
      </c>
      <c r="H49" s="66">
        <v>2560049</v>
      </c>
      <c r="I49" s="66">
        <v>2647493</v>
      </c>
      <c r="J49" s="66">
        <v>2656281</v>
      </c>
      <c r="K49" s="66">
        <v>2432508</v>
      </c>
      <c r="L49" s="66">
        <v>2538585</v>
      </c>
      <c r="M49" s="66">
        <v>2543786</v>
      </c>
      <c r="N49" s="77">
        <v>2543850</v>
      </c>
      <c r="O49" s="77">
        <v>2327811</v>
      </c>
      <c r="P49" s="77">
        <v>2471705</v>
      </c>
      <c r="Q49" s="77">
        <v>2564408</v>
      </c>
      <c r="R49" s="66">
        <v>2680390</v>
      </c>
      <c r="S49" s="66">
        <v>2475847</v>
      </c>
      <c r="T49" s="66">
        <v>2591808</v>
      </c>
      <c r="U49" s="66">
        <v>2740721</v>
      </c>
      <c r="V49" s="19">
        <v>2788558.94</v>
      </c>
      <c r="W49" s="19">
        <v>2619936.4500000002</v>
      </c>
      <c r="X49" s="19">
        <v>2764514.45</v>
      </c>
      <c r="Y49" s="19">
        <v>2874091.08</v>
      </c>
      <c r="Z49" s="19">
        <v>2860213.39</v>
      </c>
      <c r="AA49" s="19">
        <v>2636787.52</v>
      </c>
      <c r="AB49" s="19">
        <v>2690451.5</v>
      </c>
      <c r="AC49" s="19">
        <v>2666554.38</v>
      </c>
      <c r="AD49" s="19">
        <v>2643508.64</v>
      </c>
      <c r="AE49" s="19">
        <v>2751772.04</v>
      </c>
      <c r="AF49" s="19">
        <v>2533838.4700000002</v>
      </c>
      <c r="AG49" s="19">
        <v>2533838.4700000002</v>
      </c>
      <c r="AH49" s="19">
        <v>2693772.18</v>
      </c>
      <c r="AI49" s="19">
        <v>2848437.78</v>
      </c>
      <c r="AJ49" s="19">
        <v>2875384.87</v>
      </c>
      <c r="AK49" s="19">
        <v>2668045.6800000002</v>
      </c>
      <c r="AL49" s="19">
        <v>2785150.49</v>
      </c>
      <c r="AM49" s="19">
        <v>2924467.14</v>
      </c>
      <c r="AN49" s="19">
        <v>2904086.08</v>
      </c>
      <c r="AO49" s="19">
        <v>2705179.95</v>
      </c>
      <c r="AP49" s="19">
        <v>2839952.6</v>
      </c>
      <c r="AQ49" s="66">
        <v>2969007</v>
      </c>
      <c r="AR49" s="19">
        <v>3019941.7</v>
      </c>
      <c r="AS49" s="19">
        <v>2739242.02</v>
      </c>
      <c r="AT49" s="98">
        <v>2814965</v>
      </c>
      <c r="AU49" s="111">
        <v>2965879.22</v>
      </c>
      <c r="AV49" s="98">
        <v>3013936</v>
      </c>
      <c r="AW49" s="98">
        <v>2863223</v>
      </c>
      <c r="AX49" s="19"/>
      <c r="AY49" s="20">
        <v>5.2965970000000002</v>
      </c>
      <c r="AZ49" s="20">
        <v>3.3922059999999998</v>
      </c>
      <c r="BA49" s="20">
        <v>2.6691600000000002</v>
      </c>
      <c r="BB49" s="20">
        <v>0.99816899999999997</v>
      </c>
      <c r="BC49" s="20">
        <v>1.391815</v>
      </c>
    </row>
    <row r="50" spans="1:55">
      <c r="A50" s="18" t="s">
        <v>53</v>
      </c>
      <c r="B50" s="66">
        <v>625527</v>
      </c>
      <c r="C50" s="66">
        <v>599769</v>
      </c>
      <c r="D50" s="66">
        <v>594382</v>
      </c>
      <c r="E50" s="66">
        <v>611920</v>
      </c>
      <c r="F50" s="66">
        <v>611022</v>
      </c>
      <c r="G50" s="66">
        <v>589123</v>
      </c>
      <c r="H50" s="66">
        <v>601887</v>
      </c>
      <c r="I50" s="66">
        <v>616379</v>
      </c>
      <c r="J50" s="66">
        <v>624481</v>
      </c>
      <c r="K50" s="66">
        <v>600285</v>
      </c>
      <c r="L50" s="66">
        <v>611875</v>
      </c>
      <c r="M50" s="66">
        <v>617330</v>
      </c>
      <c r="N50" s="77">
        <v>624584</v>
      </c>
      <c r="O50" s="77">
        <v>603550</v>
      </c>
      <c r="P50" s="77">
        <v>631985</v>
      </c>
      <c r="Q50" s="77">
        <v>649712</v>
      </c>
      <c r="R50" s="66">
        <v>656147</v>
      </c>
      <c r="S50" s="66">
        <v>638929</v>
      </c>
      <c r="T50" s="66">
        <v>647187</v>
      </c>
      <c r="U50" s="66">
        <v>656738</v>
      </c>
      <c r="V50" s="19">
        <v>651449.05000000005</v>
      </c>
      <c r="W50" s="19">
        <v>644224.88</v>
      </c>
      <c r="X50" s="19">
        <v>672899.73</v>
      </c>
      <c r="Y50" s="19">
        <v>677711.07</v>
      </c>
      <c r="Z50" s="19">
        <v>670011.55000000005</v>
      </c>
      <c r="AA50" s="19">
        <v>656418.63</v>
      </c>
      <c r="AB50" s="19">
        <v>661114.03</v>
      </c>
      <c r="AC50" s="19">
        <v>663289.35</v>
      </c>
      <c r="AD50" s="19">
        <v>667690.89</v>
      </c>
      <c r="AE50" s="19">
        <v>683647.34</v>
      </c>
      <c r="AF50" s="19">
        <v>659042.02</v>
      </c>
      <c r="AG50" s="19">
        <v>659042.02</v>
      </c>
      <c r="AH50" s="19">
        <v>668783.87</v>
      </c>
      <c r="AI50" s="19">
        <v>702320.28</v>
      </c>
      <c r="AJ50" s="19">
        <v>728494.74</v>
      </c>
      <c r="AK50" s="19">
        <v>699111.38</v>
      </c>
      <c r="AL50" s="19">
        <v>716342.43</v>
      </c>
      <c r="AM50" s="19">
        <v>753452.5</v>
      </c>
      <c r="AN50" s="19">
        <v>758294.58</v>
      </c>
      <c r="AO50" s="19">
        <v>751486.31</v>
      </c>
      <c r="AP50" s="19">
        <v>752747.25</v>
      </c>
      <c r="AQ50" s="66">
        <v>783071</v>
      </c>
      <c r="AR50" s="19">
        <v>785505</v>
      </c>
      <c r="AS50" s="19">
        <v>745830.77</v>
      </c>
      <c r="AT50" s="98">
        <v>767856</v>
      </c>
      <c r="AU50" s="111">
        <v>802095.5</v>
      </c>
      <c r="AV50" s="98">
        <v>809844</v>
      </c>
      <c r="AW50" s="98">
        <v>786589</v>
      </c>
      <c r="AX50" s="19"/>
      <c r="AY50" s="20">
        <v>6.0799399999999997</v>
      </c>
      <c r="AZ50" s="20">
        <v>7.1112000000000002</v>
      </c>
      <c r="BA50" s="20">
        <v>7.2804700000000002</v>
      </c>
      <c r="BB50" s="20">
        <v>4.090605</v>
      </c>
      <c r="BC50" s="20">
        <v>7.4916429999999998</v>
      </c>
    </row>
    <row r="51" spans="1:55">
      <c r="A51" s="29" t="s">
        <v>54</v>
      </c>
      <c r="B51" s="66">
        <v>120695</v>
      </c>
      <c r="C51" s="66">
        <v>114351</v>
      </c>
      <c r="D51" s="66">
        <v>114342</v>
      </c>
      <c r="E51" s="66">
        <v>136331</v>
      </c>
      <c r="F51" s="66">
        <v>155433</v>
      </c>
      <c r="G51" s="66">
        <v>127116</v>
      </c>
      <c r="H51" s="66">
        <v>118642</v>
      </c>
      <c r="I51" s="66">
        <v>145846</v>
      </c>
      <c r="J51" s="66">
        <v>155216</v>
      </c>
      <c r="K51" s="66">
        <v>153163</v>
      </c>
      <c r="L51" s="66">
        <v>131932</v>
      </c>
      <c r="M51" s="66">
        <v>157286</v>
      </c>
      <c r="N51" s="66">
        <v>152441</v>
      </c>
      <c r="O51" s="66">
        <v>142312</v>
      </c>
      <c r="P51" s="66">
        <v>127936</v>
      </c>
      <c r="Q51" s="66">
        <v>169366</v>
      </c>
      <c r="R51" s="66">
        <v>169830</v>
      </c>
      <c r="S51" s="66">
        <v>164408</v>
      </c>
      <c r="T51" s="66">
        <v>148004</v>
      </c>
      <c r="U51" s="66">
        <v>184603</v>
      </c>
      <c r="V51" s="66">
        <v>177771.51999999999</v>
      </c>
      <c r="W51" s="66">
        <v>181987.58</v>
      </c>
      <c r="X51" s="66">
        <v>151431.32</v>
      </c>
      <c r="Y51" s="66">
        <v>164424.79</v>
      </c>
      <c r="Z51" s="66">
        <v>194978.59</v>
      </c>
      <c r="AA51" s="66">
        <v>165912.84</v>
      </c>
      <c r="AB51" s="66">
        <v>143408.46</v>
      </c>
      <c r="AC51" s="66">
        <v>148413</v>
      </c>
      <c r="AD51" s="66">
        <v>134697.44</v>
      </c>
      <c r="AE51" s="66">
        <v>172521.75</v>
      </c>
      <c r="AF51" s="66">
        <v>176716.45</v>
      </c>
      <c r="AG51" s="66">
        <v>176716.45</v>
      </c>
      <c r="AH51" s="66">
        <v>141114.82</v>
      </c>
      <c r="AI51" s="66">
        <v>175092</v>
      </c>
      <c r="AJ51" s="66">
        <v>184695.18</v>
      </c>
      <c r="AK51" s="66">
        <v>196557.24</v>
      </c>
      <c r="AL51" s="66">
        <v>175856.87</v>
      </c>
      <c r="AM51" s="66">
        <v>204140.37</v>
      </c>
      <c r="AN51" s="66">
        <v>211801.73</v>
      </c>
      <c r="AO51" s="66">
        <v>232926.94</v>
      </c>
      <c r="AP51" s="66">
        <v>180264.95999999999</v>
      </c>
      <c r="AQ51" s="66">
        <v>227961</v>
      </c>
      <c r="AR51" s="66">
        <v>236864.11</v>
      </c>
      <c r="AS51" s="66">
        <v>234039.53</v>
      </c>
      <c r="AT51" s="66">
        <v>207610</v>
      </c>
      <c r="AU51" s="66">
        <v>238524.21</v>
      </c>
      <c r="AV51" s="66">
        <v>262834</v>
      </c>
      <c r="AW51" s="66">
        <v>289565</v>
      </c>
      <c r="AX51" s="19"/>
      <c r="AY51" s="20">
        <v>11.227472000000001</v>
      </c>
      <c r="AZ51" s="20">
        <v>24.619703000000001</v>
      </c>
      <c r="BA51" s="20">
        <v>16.590347000000001</v>
      </c>
      <c r="BB51" s="20">
        <v>14.676371</v>
      </c>
      <c r="BC51" s="20">
        <v>18.503363</v>
      </c>
    </row>
    <row r="52" spans="1:55">
      <c r="A52" s="18" t="s">
        <v>55</v>
      </c>
      <c r="B52" s="66">
        <v>20060</v>
      </c>
      <c r="C52" s="66">
        <v>29534</v>
      </c>
      <c r="D52" s="66">
        <v>15383</v>
      </c>
      <c r="E52" s="66">
        <v>16194</v>
      </c>
      <c r="F52" s="66">
        <v>21780</v>
      </c>
      <c r="G52" s="66">
        <v>30150</v>
      </c>
      <c r="H52" s="66">
        <v>15948</v>
      </c>
      <c r="I52" s="66">
        <v>20333</v>
      </c>
      <c r="J52" s="66">
        <v>22495</v>
      </c>
      <c r="K52" s="66">
        <v>34948</v>
      </c>
      <c r="L52" s="66">
        <v>17885</v>
      </c>
      <c r="M52" s="66">
        <v>19237</v>
      </c>
      <c r="N52" s="77">
        <v>22960</v>
      </c>
      <c r="O52" s="77">
        <v>39575</v>
      </c>
      <c r="P52" s="77">
        <v>41078</v>
      </c>
      <c r="Q52" s="77">
        <v>18886</v>
      </c>
      <c r="R52" s="66">
        <v>33166</v>
      </c>
      <c r="S52" s="66">
        <v>41542</v>
      </c>
      <c r="T52" s="66">
        <v>20440</v>
      </c>
      <c r="U52" s="66">
        <v>18448</v>
      </c>
      <c r="V52" s="19">
        <v>29374.74</v>
      </c>
      <c r="W52" s="19">
        <v>47929.02</v>
      </c>
      <c r="X52" s="19">
        <v>23032.91</v>
      </c>
      <c r="Y52" s="19">
        <v>22547.52</v>
      </c>
      <c r="Z52" s="19">
        <v>27846.82</v>
      </c>
      <c r="AA52" s="19">
        <v>49872.5</v>
      </c>
      <c r="AB52" s="19">
        <v>21180.3</v>
      </c>
      <c r="AC52" s="19">
        <v>22296.560000000001</v>
      </c>
      <c r="AD52" s="19">
        <v>30478.04</v>
      </c>
      <c r="AE52" s="19">
        <v>39014.26</v>
      </c>
      <c r="AF52" s="19">
        <v>73572.850000000006</v>
      </c>
      <c r="AG52" s="19">
        <v>73572.850000000006</v>
      </c>
      <c r="AH52" s="19">
        <v>41118.660000000003</v>
      </c>
      <c r="AI52" s="19">
        <v>45863.66</v>
      </c>
      <c r="AJ52" s="19">
        <v>45918.21</v>
      </c>
      <c r="AK52" s="19">
        <v>80056.59</v>
      </c>
      <c r="AL52" s="19">
        <v>40989.99</v>
      </c>
      <c r="AM52" s="19">
        <v>36764.400000000001</v>
      </c>
      <c r="AN52" s="19">
        <v>48076.7</v>
      </c>
      <c r="AO52" s="19">
        <v>87844.78</v>
      </c>
      <c r="AP52" s="19">
        <v>45903.3</v>
      </c>
      <c r="AQ52" s="66">
        <v>43150</v>
      </c>
      <c r="AR52" s="19">
        <v>55128.38</v>
      </c>
      <c r="AS52" s="19">
        <v>99210.05</v>
      </c>
      <c r="AT52" s="98">
        <v>55599</v>
      </c>
      <c r="AU52" s="111">
        <v>46006.46</v>
      </c>
      <c r="AV52" s="98">
        <v>55280</v>
      </c>
      <c r="AW52" s="98">
        <v>108081</v>
      </c>
      <c r="AX52" s="19"/>
      <c r="AY52" s="20">
        <v>8.8126800000000003</v>
      </c>
      <c r="AZ52" s="20">
        <v>-0.31292399999999998</v>
      </c>
      <c r="BA52" s="20">
        <v>-19.839803</v>
      </c>
      <c r="BB52" s="20">
        <v>4.7007279999999998</v>
      </c>
      <c r="BC52" s="20">
        <v>9.7283559999999998</v>
      </c>
    </row>
    <row r="53" spans="1:55">
      <c r="A53" s="35" t="s">
        <v>56</v>
      </c>
      <c r="B53" s="66">
        <v>40112</v>
      </c>
      <c r="C53" s="66">
        <v>41481</v>
      </c>
      <c r="D53" s="66">
        <v>28035</v>
      </c>
      <c r="E53" s="66">
        <v>37312</v>
      </c>
      <c r="F53" s="66">
        <v>32146</v>
      </c>
      <c r="G53" s="66">
        <v>32458</v>
      </c>
      <c r="H53" s="66">
        <v>34852</v>
      </c>
      <c r="I53" s="66">
        <v>44106</v>
      </c>
      <c r="J53" s="66">
        <v>33905</v>
      </c>
      <c r="K53" s="66">
        <v>40781</v>
      </c>
      <c r="L53" s="66">
        <v>32207</v>
      </c>
      <c r="M53" s="66">
        <v>29510</v>
      </c>
      <c r="N53" s="77">
        <v>33719</v>
      </c>
      <c r="O53" s="77">
        <v>40409</v>
      </c>
      <c r="P53" s="77">
        <v>31075</v>
      </c>
      <c r="Q53" s="77">
        <v>51951</v>
      </c>
      <c r="R53" s="66">
        <v>36518</v>
      </c>
      <c r="S53" s="66">
        <v>42678</v>
      </c>
      <c r="T53" s="66">
        <v>37840</v>
      </c>
      <c r="U53" s="66">
        <v>34382</v>
      </c>
      <c r="V53" s="19">
        <v>34969.129999999997</v>
      </c>
      <c r="W53" s="19">
        <v>61591.73</v>
      </c>
      <c r="X53" s="19">
        <v>35939.4</v>
      </c>
      <c r="Y53" s="19">
        <v>39176.42</v>
      </c>
      <c r="Z53" s="19">
        <v>38608.69</v>
      </c>
      <c r="AA53" s="19">
        <v>48341.3</v>
      </c>
      <c r="AB53" s="19">
        <v>38460.81</v>
      </c>
      <c r="AC53" s="19">
        <v>40354.15</v>
      </c>
      <c r="AD53" s="19">
        <v>33557.07</v>
      </c>
      <c r="AE53" s="19">
        <v>60210.66</v>
      </c>
      <c r="AF53" s="19">
        <v>81309.27</v>
      </c>
      <c r="AG53" s="19">
        <v>81309.27</v>
      </c>
      <c r="AH53" s="19">
        <v>61654.57</v>
      </c>
      <c r="AI53" s="19">
        <v>52442.720000000001</v>
      </c>
      <c r="AJ53" s="19">
        <v>56560.22</v>
      </c>
      <c r="AK53" s="19">
        <v>84662.97</v>
      </c>
      <c r="AL53" s="19">
        <v>60792.21</v>
      </c>
      <c r="AM53" s="19">
        <v>59799.01</v>
      </c>
      <c r="AN53" s="19">
        <v>71687.16</v>
      </c>
      <c r="AO53" s="19">
        <v>84352.38</v>
      </c>
      <c r="AP53" s="19">
        <v>67286.19</v>
      </c>
      <c r="AQ53" s="66">
        <v>70802</v>
      </c>
      <c r="AR53" s="19">
        <v>62731.58</v>
      </c>
      <c r="AS53" s="19">
        <v>71900.899999999994</v>
      </c>
      <c r="AT53" s="98">
        <v>57035</v>
      </c>
      <c r="AU53" s="111">
        <v>71108.25</v>
      </c>
      <c r="AV53" s="98">
        <v>78156</v>
      </c>
      <c r="AW53" s="98">
        <v>101834</v>
      </c>
      <c r="AX53" s="19"/>
      <c r="AY53" s="20">
        <v>4.1246219999999996</v>
      </c>
      <c r="AZ53" s="20">
        <v>-1.3986959999999999</v>
      </c>
      <c r="BA53" s="20">
        <v>14.027284999999999</v>
      </c>
      <c r="BB53" s="20">
        <v>26.744838999999999</v>
      </c>
      <c r="BC53" s="20">
        <v>-0.36685499999999999</v>
      </c>
    </row>
    <row r="54" spans="1:55">
      <c r="A54" s="35" t="s">
        <v>57</v>
      </c>
      <c r="B54" s="66">
        <v>15034</v>
      </c>
      <c r="C54" s="66">
        <v>14525</v>
      </c>
      <c r="D54" s="66">
        <v>15051</v>
      </c>
      <c r="E54" s="66">
        <v>14285</v>
      </c>
      <c r="F54" s="66">
        <v>14572</v>
      </c>
      <c r="G54" s="66">
        <v>13712</v>
      </c>
      <c r="H54" s="66">
        <v>14095</v>
      </c>
      <c r="I54" s="66">
        <v>13051</v>
      </c>
      <c r="J54" s="66">
        <v>13674</v>
      </c>
      <c r="K54" s="66">
        <v>13206</v>
      </c>
      <c r="L54" s="66">
        <v>12729</v>
      </c>
      <c r="M54" s="66">
        <v>12031</v>
      </c>
      <c r="N54" s="77">
        <v>12782</v>
      </c>
      <c r="O54" s="77">
        <v>12251</v>
      </c>
      <c r="P54" s="77">
        <v>12317</v>
      </c>
      <c r="Q54" s="77">
        <v>12006</v>
      </c>
      <c r="R54" s="66">
        <v>13934</v>
      </c>
      <c r="S54" s="66">
        <v>11438</v>
      </c>
      <c r="T54" s="66">
        <v>12789</v>
      </c>
      <c r="U54" s="66">
        <v>12149</v>
      </c>
      <c r="V54" s="19">
        <v>12351.01</v>
      </c>
      <c r="W54" s="19">
        <v>11790.89</v>
      </c>
      <c r="X54" s="19">
        <v>12491.43</v>
      </c>
      <c r="Y54" s="19">
        <v>12504.32</v>
      </c>
      <c r="Z54" s="19">
        <v>12637.77</v>
      </c>
      <c r="AA54" s="19">
        <v>12814.18</v>
      </c>
      <c r="AB54" s="19">
        <v>12713.1</v>
      </c>
      <c r="AC54" s="19">
        <v>11958.88</v>
      </c>
      <c r="AD54" s="19">
        <v>12454.62</v>
      </c>
      <c r="AE54" s="19">
        <v>13731.3</v>
      </c>
      <c r="AF54" s="19">
        <v>12663.14</v>
      </c>
      <c r="AG54" s="19">
        <v>12663.14</v>
      </c>
      <c r="AH54" s="19">
        <v>14035.76</v>
      </c>
      <c r="AI54" s="19">
        <v>14918.27</v>
      </c>
      <c r="AJ54" s="19">
        <v>16130.74</v>
      </c>
      <c r="AK54" s="19">
        <v>16422.78</v>
      </c>
      <c r="AL54" s="19">
        <v>17256.37</v>
      </c>
      <c r="AM54" s="19">
        <v>19045.830000000002</v>
      </c>
      <c r="AN54" s="19">
        <v>18966.53</v>
      </c>
      <c r="AO54" s="19">
        <v>18424.689999999999</v>
      </c>
      <c r="AP54" s="19">
        <v>19552.09</v>
      </c>
      <c r="AQ54" s="66">
        <v>20168</v>
      </c>
      <c r="AR54" s="19">
        <v>21687.13</v>
      </c>
      <c r="AS54" s="19">
        <v>21996.9</v>
      </c>
      <c r="AT54" s="98">
        <v>23511</v>
      </c>
      <c r="AU54" s="111">
        <v>26059.21</v>
      </c>
      <c r="AV54" s="98">
        <v>28447</v>
      </c>
      <c r="AW54" s="98">
        <v>28174</v>
      </c>
      <c r="AX54" s="19"/>
      <c r="AY54" s="36">
        <v>29.689634999999999</v>
      </c>
      <c r="AZ54" s="36">
        <v>22.945747000000001</v>
      </c>
      <c r="BA54" s="36">
        <v>27.667819000000001</v>
      </c>
      <c r="BB54" s="36">
        <v>17.580037000000001</v>
      </c>
      <c r="BC54" s="36">
        <v>12.189836</v>
      </c>
    </row>
    <row r="55" spans="1:55">
      <c r="A55" s="35" t="s">
        <v>58</v>
      </c>
      <c r="B55" s="66">
        <v>20554</v>
      </c>
      <c r="C55" s="66">
        <v>14050</v>
      </c>
      <c r="D55" s="66">
        <v>12973</v>
      </c>
      <c r="E55" s="66">
        <v>13646</v>
      </c>
      <c r="F55" s="66">
        <v>20235</v>
      </c>
      <c r="G55" s="66">
        <v>12151</v>
      </c>
      <c r="H55" s="66">
        <v>15697</v>
      </c>
      <c r="I55" s="66">
        <v>16584</v>
      </c>
      <c r="J55" s="66">
        <v>22622</v>
      </c>
      <c r="K55" s="66">
        <v>12806</v>
      </c>
      <c r="L55" s="66">
        <v>17123</v>
      </c>
      <c r="M55" s="66">
        <v>16372</v>
      </c>
      <c r="N55" s="77">
        <v>37341</v>
      </c>
      <c r="O55" s="77">
        <v>27406</v>
      </c>
      <c r="P55" s="77">
        <v>18132</v>
      </c>
      <c r="Q55" s="77">
        <v>20617</v>
      </c>
      <c r="R55" s="66">
        <v>24265</v>
      </c>
      <c r="S55" s="66">
        <v>13290</v>
      </c>
      <c r="T55" s="66">
        <v>14567</v>
      </c>
      <c r="U55" s="66">
        <v>15873</v>
      </c>
      <c r="V55" s="19">
        <v>28112.1</v>
      </c>
      <c r="W55" s="19">
        <v>15706.29</v>
      </c>
      <c r="X55" s="19">
        <v>15065.04</v>
      </c>
      <c r="Y55" s="19">
        <v>18881.169999999998</v>
      </c>
      <c r="Z55" s="19">
        <v>26356.15</v>
      </c>
      <c r="AA55" s="19">
        <v>18987.8</v>
      </c>
      <c r="AB55" s="19">
        <v>17104.8</v>
      </c>
      <c r="AC55" s="19">
        <v>13345.83</v>
      </c>
      <c r="AD55" s="19">
        <v>27016.21</v>
      </c>
      <c r="AE55" s="19">
        <v>29692.35</v>
      </c>
      <c r="AF55" s="19">
        <v>35754.15</v>
      </c>
      <c r="AG55" s="19">
        <v>35754.15</v>
      </c>
      <c r="AH55" s="19">
        <v>31754.15</v>
      </c>
      <c r="AI55" s="19">
        <v>34711.85</v>
      </c>
      <c r="AJ55" s="19">
        <v>32813.18</v>
      </c>
      <c r="AK55" s="19">
        <v>28792.87</v>
      </c>
      <c r="AL55" s="19">
        <v>22407.72</v>
      </c>
      <c r="AM55" s="19">
        <v>28904.01</v>
      </c>
      <c r="AN55" s="19">
        <v>38319.79</v>
      </c>
      <c r="AO55" s="19">
        <v>29019.51</v>
      </c>
      <c r="AP55" s="19">
        <v>43778.73</v>
      </c>
      <c r="AQ55" s="66">
        <v>34826</v>
      </c>
      <c r="AR55" s="19">
        <v>48342.95</v>
      </c>
      <c r="AS55" s="19">
        <v>24815.9</v>
      </c>
      <c r="AT55" s="98">
        <v>21348</v>
      </c>
      <c r="AU55" s="111">
        <v>29309.37</v>
      </c>
      <c r="AV55" s="98">
        <v>41553</v>
      </c>
      <c r="AW55" s="98">
        <v>24638</v>
      </c>
      <c r="AX55" s="19"/>
      <c r="AY55" s="36">
        <v>-19.469851999999999</v>
      </c>
      <c r="AZ55" s="36">
        <v>-29.433727999999999</v>
      </c>
      <c r="BA55" s="36">
        <v>-16.731577000000001</v>
      </c>
      <c r="BB55" s="36">
        <v>16.781701999999999</v>
      </c>
      <c r="BC55" s="36">
        <v>0.78713900000000003</v>
      </c>
    </row>
    <row r="56" spans="1:55">
      <c r="A56" s="29" t="s">
        <v>59</v>
      </c>
      <c r="B56" s="66">
        <v>145278</v>
      </c>
      <c r="C56" s="66">
        <v>156790</v>
      </c>
      <c r="D56" s="66">
        <v>129735</v>
      </c>
      <c r="E56" s="66">
        <v>161908</v>
      </c>
      <c r="F56" s="66">
        <v>174552</v>
      </c>
      <c r="G56" s="66">
        <v>163860</v>
      </c>
      <c r="H56" s="66">
        <v>139651</v>
      </c>
      <c r="I56" s="66">
        <v>180651</v>
      </c>
      <c r="J56" s="66">
        <v>175321</v>
      </c>
      <c r="K56" s="66">
        <v>202881</v>
      </c>
      <c r="L56" s="66">
        <v>152172</v>
      </c>
      <c r="M56" s="66">
        <v>177630</v>
      </c>
      <c r="N56" s="77">
        <v>158997</v>
      </c>
      <c r="O56" s="77">
        <v>182639</v>
      </c>
      <c r="P56" s="77">
        <v>169639</v>
      </c>
      <c r="Q56" s="77">
        <v>207579</v>
      </c>
      <c r="R56" s="66">
        <v>201314</v>
      </c>
      <c r="S56" s="66">
        <v>223900</v>
      </c>
      <c r="T56" s="66">
        <v>178928</v>
      </c>
      <c r="U56" s="66">
        <v>209410</v>
      </c>
      <c r="V56" s="19">
        <v>201652.28</v>
      </c>
      <c r="W56" s="19">
        <v>264011.15000000002</v>
      </c>
      <c r="X56" s="19">
        <v>182847.16</v>
      </c>
      <c r="Y56" s="19">
        <v>194763.24</v>
      </c>
      <c r="Z56" s="19">
        <v>222440.18</v>
      </c>
      <c r="AA56" s="19">
        <v>232324.66</v>
      </c>
      <c r="AB56" s="19">
        <v>173231.67</v>
      </c>
      <c r="AC56" s="19">
        <v>185759</v>
      </c>
      <c r="AD56" s="19">
        <v>159261.72</v>
      </c>
      <c r="AE56" s="19">
        <v>228323.02</v>
      </c>
      <c r="AF56" s="19">
        <v>283181.28000000003</v>
      </c>
      <c r="AG56" s="19">
        <v>283181.28000000003</v>
      </c>
      <c r="AH56" s="19">
        <v>198098.14</v>
      </c>
      <c r="AI56" s="19">
        <v>223768.26</v>
      </c>
      <c r="AJ56" s="19">
        <v>238229.69</v>
      </c>
      <c r="AK56" s="19">
        <v>316061.15000000002</v>
      </c>
      <c r="AL56" s="19">
        <v>237974.98</v>
      </c>
      <c r="AM56" s="19">
        <v>252753.94</v>
      </c>
      <c r="AN56" s="19">
        <v>274279.27</v>
      </c>
      <c r="AO56" s="19">
        <v>357679.9</v>
      </c>
      <c r="AP56" s="19">
        <v>230123.63</v>
      </c>
      <c r="AQ56" s="66">
        <v>286919</v>
      </c>
      <c r="AR56" s="19">
        <v>284693.99</v>
      </c>
      <c r="AS56" s="19">
        <v>358337.68</v>
      </c>
      <c r="AT56" s="99">
        <v>275385</v>
      </c>
      <c r="AU56" s="112">
        <v>300270.34000000003</v>
      </c>
      <c r="AV56" s="99">
        <v>326271</v>
      </c>
      <c r="AW56" s="99">
        <v>446668</v>
      </c>
      <c r="AX56" s="19"/>
      <c r="AY56" s="36">
        <v>11.610891000000001</v>
      </c>
      <c r="AZ56" s="36">
        <v>20.129840999999999</v>
      </c>
      <c r="BA56" s="36">
        <v>12.953436999999999</v>
      </c>
      <c r="BB56" s="36">
        <v>15.132277999999999</v>
      </c>
      <c r="BC56" s="36">
        <v>13.167942</v>
      </c>
    </row>
    <row r="57" spans="1:55">
      <c r="A57" s="34" t="s">
        <v>60</v>
      </c>
      <c r="B57" s="65">
        <v>413937</v>
      </c>
      <c r="C57" s="65">
        <v>412483</v>
      </c>
      <c r="D57" s="65">
        <v>407621</v>
      </c>
      <c r="E57" s="65">
        <v>426601</v>
      </c>
      <c r="F57" s="65">
        <v>402351</v>
      </c>
      <c r="G57" s="65">
        <v>411739</v>
      </c>
      <c r="H57" s="65">
        <v>414360</v>
      </c>
      <c r="I57" s="65">
        <v>430979</v>
      </c>
      <c r="J57" s="65">
        <v>405739</v>
      </c>
      <c r="K57" s="65">
        <v>417243</v>
      </c>
      <c r="L57" s="65">
        <v>423178</v>
      </c>
      <c r="M57" s="65">
        <v>435496</v>
      </c>
      <c r="N57" s="76">
        <v>415885</v>
      </c>
      <c r="O57" s="76">
        <v>420109</v>
      </c>
      <c r="P57" s="76">
        <v>428733</v>
      </c>
      <c r="Q57" s="76">
        <v>444013</v>
      </c>
      <c r="R57" s="65">
        <v>420187</v>
      </c>
      <c r="S57" s="65">
        <v>430447</v>
      </c>
      <c r="T57" s="65">
        <v>442439</v>
      </c>
      <c r="U57" s="65">
        <v>460562</v>
      </c>
      <c r="V57" s="16">
        <v>437295.35999999999</v>
      </c>
      <c r="W57" s="16">
        <v>446886.61</v>
      </c>
      <c r="X57" s="16">
        <v>460896.57</v>
      </c>
      <c r="Y57" s="16">
        <v>474678.14</v>
      </c>
      <c r="Z57" s="16">
        <v>444315.36</v>
      </c>
      <c r="AA57" s="16">
        <v>443673.25</v>
      </c>
      <c r="AB57" s="16">
        <v>452505.65</v>
      </c>
      <c r="AC57" s="16">
        <v>465584.54</v>
      </c>
      <c r="AD57" s="16">
        <v>430434.55</v>
      </c>
      <c r="AE57" s="16">
        <v>434757.62</v>
      </c>
      <c r="AF57" s="16">
        <v>430718.17</v>
      </c>
      <c r="AG57" s="16">
        <v>430718.17</v>
      </c>
      <c r="AH57" s="16">
        <v>439311.25</v>
      </c>
      <c r="AI57" s="16">
        <v>468163.62</v>
      </c>
      <c r="AJ57" s="16">
        <v>447672.15</v>
      </c>
      <c r="AK57" s="16">
        <v>442404.42</v>
      </c>
      <c r="AL57" s="16">
        <v>457266.57</v>
      </c>
      <c r="AM57" s="16">
        <v>490702.95</v>
      </c>
      <c r="AN57" s="16">
        <v>466744.8</v>
      </c>
      <c r="AO57" s="16">
        <v>463767.5</v>
      </c>
      <c r="AP57" s="16">
        <v>476288.98</v>
      </c>
      <c r="AQ57" s="65">
        <v>498471</v>
      </c>
      <c r="AR57" s="16">
        <v>479037.43</v>
      </c>
      <c r="AS57" s="16">
        <v>487790.78</v>
      </c>
      <c r="AT57" s="97">
        <v>495001</v>
      </c>
      <c r="AU57" s="110">
        <v>513719.08</v>
      </c>
      <c r="AV57" s="97">
        <v>488445</v>
      </c>
      <c r="AW57" s="97">
        <v>503392</v>
      </c>
      <c r="AX57" s="16"/>
      <c r="AY57" s="37">
        <v>2.7132010000000002</v>
      </c>
      <c r="AZ57" s="37">
        <v>4.0871519999999997</v>
      </c>
      <c r="BA57" s="37">
        <v>4.8144130000000001</v>
      </c>
      <c r="BB57" s="37">
        <v>4.2604059999999997</v>
      </c>
      <c r="BC57" s="37">
        <v>4.8288580000000003</v>
      </c>
    </row>
    <row r="58" spans="1:55">
      <c r="A58" s="35" t="s">
        <v>61</v>
      </c>
      <c r="B58" s="66">
        <v>35920</v>
      </c>
      <c r="C58" s="66">
        <v>36216</v>
      </c>
      <c r="D58" s="66">
        <v>34778</v>
      </c>
      <c r="E58" s="66">
        <v>34734</v>
      </c>
      <c r="F58" s="66">
        <v>34799</v>
      </c>
      <c r="G58" s="66">
        <v>34924</v>
      </c>
      <c r="H58" s="66">
        <v>34895</v>
      </c>
      <c r="I58" s="66">
        <v>34930</v>
      </c>
      <c r="J58" s="66">
        <v>34737</v>
      </c>
      <c r="K58" s="66">
        <v>35304</v>
      </c>
      <c r="L58" s="66">
        <v>35020</v>
      </c>
      <c r="M58" s="66">
        <v>35575</v>
      </c>
      <c r="N58" s="77">
        <v>35731</v>
      </c>
      <c r="O58" s="77">
        <v>36706</v>
      </c>
      <c r="P58" s="77">
        <v>36714</v>
      </c>
      <c r="Q58" s="77">
        <v>37024</v>
      </c>
      <c r="R58" s="66">
        <v>36774</v>
      </c>
      <c r="S58" s="66">
        <v>36216</v>
      </c>
      <c r="T58" s="66">
        <v>37257</v>
      </c>
      <c r="U58" s="66">
        <v>37023</v>
      </c>
      <c r="V58" s="19">
        <v>37370.720000000001</v>
      </c>
      <c r="W58" s="19">
        <v>36446.9</v>
      </c>
      <c r="X58" s="19">
        <v>37290.79</v>
      </c>
      <c r="Y58" s="19">
        <v>36678.26</v>
      </c>
      <c r="Z58" s="19">
        <v>36581.949999999997</v>
      </c>
      <c r="AA58" s="19">
        <v>35966.75</v>
      </c>
      <c r="AB58" s="19">
        <v>35446.6</v>
      </c>
      <c r="AC58" s="19">
        <v>35177.980000000003</v>
      </c>
      <c r="AD58" s="19">
        <v>35416.300000000003</v>
      </c>
      <c r="AE58" s="19">
        <v>34087.35</v>
      </c>
      <c r="AF58" s="19">
        <v>33887.870000000003</v>
      </c>
      <c r="AG58" s="19">
        <v>33887.870000000003</v>
      </c>
      <c r="AH58" s="19">
        <v>34847.51</v>
      </c>
      <c r="AI58" s="19">
        <v>35649.47</v>
      </c>
      <c r="AJ58" s="19">
        <v>35907.199999999997</v>
      </c>
      <c r="AK58" s="19">
        <v>34769.33</v>
      </c>
      <c r="AL58" s="19">
        <v>34988.57</v>
      </c>
      <c r="AM58" s="19">
        <v>35335.97</v>
      </c>
      <c r="AN58" s="19">
        <v>36327.39</v>
      </c>
      <c r="AO58" s="19">
        <v>35284.959999999999</v>
      </c>
      <c r="AP58" s="19">
        <v>35743.11</v>
      </c>
      <c r="AQ58" s="66">
        <v>36482</v>
      </c>
      <c r="AR58" s="19">
        <v>36484.129999999997</v>
      </c>
      <c r="AS58" s="19">
        <v>36624.54</v>
      </c>
      <c r="AT58" s="98">
        <v>36555</v>
      </c>
      <c r="AU58" s="111">
        <v>36562.39</v>
      </c>
      <c r="AV58" s="98">
        <v>36277</v>
      </c>
      <c r="AW58" s="98">
        <v>37379</v>
      </c>
      <c r="AX58" s="19"/>
      <c r="AY58" s="36">
        <v>2.601108</v>
      </c>
      <c r="AZ58" s="36">
        <v>0.40479199999999999</v>
      </c>
      <c r="BA58" s="36">
        <v>-0.87939599999999996</v>
      </c>
      <c r="BB58" s="36">
        <v>1.1702109999999999</v>
      </c>
      <c r="BC58" s="36">
        <v>1.4830019999999999</v>
      </c>
    </row>
    <row r="59" spans="1:55">
      <c r="A59" s="35" t="s">
        <v>62</v>
      </c>
      <c r="B59" s="70">
        <v>974</v>
      </c>
      <c r="C59" s="66">
        <v>1251</v>
      </c>
      <c r="D59" s="66">
        <v>1421</v>
      </c>
      <c r="E59" s="66">
        <v>1541</v>
      </c>
      <c r="F59" s="66">
        <v>1077</v>
      </c>
      <c r="G59" s="66">
        <v>1395</v>
      </c>
      <c r="H59" s="66">
        <v>1524</v>
      </c>
      <c r="I59" s="66">
        <v>1953</v>
      </c>
      <c r="J59" s="66">
        <v>1171</v>
      </c>
      <c r="K59" s="66">
        <v>1856</v>
      </c>
      <c r="L59" s="66">
        <v>1638</v>
      </c>
      <c r="M59" s="66">
        <v>2192</v>
      </c>
      <c r="N59" s="77">
        <v>1433</v>
      </c>
      <c r="O59" s="77">
        <v>2067</v>
      </c>
      <c r="P59" s="77">
        <v>1799</v>
      </c>
      <c r="Q59" s="77">
        <v>2474</v>
      </c>
      <c r="R59" s="66">
        <v>1986</v>
      </c>
      <c r="S59" s="66">
        <v>1639</v>
      </c>
      <c r="T59" s="66">
        <v>1860</v>
      </c>
      <c r="U59" s="66">
        <v>2266</v>
      </c>
      <c r="V59" s="19">
        <v>2105.4699999999998</v>
      </c>
      <c r="W59" s="19">
        <v>1882.02</v>
      </c>
      <c r="X59" s="19">
        <v>2213.94</v>
      </c>
      <c r="Y59" s="19">
        <v>2190.0300000000002</v>
      </c>
      <c r="Z59" s="19">
        <v>1882</v>
      </c>
      <c r="AA59" s="19">
        <v>1766.07</v>
      </c>
      <c r="AB59" s="19">
        <v>1901.08</v>
      </c>
      <c r="AC59" s="19">
        <v>2063.42</v>
      </c>
      <c r="AD59" s="19">
        <v>1807.99</v>
      </c>
      <c r="AE59" s="19">
        <v>1818.76</v>
      </c>
      <c r="AF59" s="19">
        <v>1821.57</v>
      </c>
      <c r="AG59" s="19">
        <v>1821.57</v>
      </c>
      <c r="AH59" s="19">
        <v>2117.86</v>
      </c>
      <c r="AI59" s="19">
        <v>2762.35</v>
      </c>
      <c r="AJ59" s="19">
        <v>1987.84</v>
      </c>
      <c r="AK59" s="19">
        <v>2005.04</v>
      </c>
      <c r="AL59" s="19">
        <v>2178.9899999999998</v>
      </c>
      <c r="AM59" s="19">
        <v>2502.81</v>
      </c>
      <c r="AN59" s="19">
        <v>2309.3000000000002</v>
      </c>
      <c r="AO59" s="19">
        <v>2075.39</v>
      </c>
      <c r="AP59" s="19">
        <v>2219.89</v>
      </c>
      <c r="AQ59" s="66">
        <v>2705</v>
      </c>
      <c r="AR59" s="19">
        <v>2190.7399999999998</v>
      </c>
      <c r="AS59" s="19">
        <v>2192.1799999999998</v>
      </c>
      <c r="AT59" s="98">
        <v>2343</v>
      </c>
      <c r="AU59" s="111">
        <v>3002.42</v>
      </c>
      <c r="AV59" s="98">
        <v>2291</v>
      </c>
      <c r="AW59" s="98">
        <v>2311</v>
      </c>
      <c r="AX59" s="19"/>
      <c r="AY59" s="36">
        <v>10.072081000000001</v>
      </c>
      <c r="AZ59" s="36">
        <v>2.8864040000000002</v>
      </c>
      <c r="BA59" s="36">
        <v>-9.3956230000000005</v>
      </c>
      <c r="BB59" s="36">
        <v>16.171322</v>
      </c>
      <c r="BC59" s="36">
        <v>3.5086580000000001</v>
      </c>
    </row>
    <row r="60" spans="1:55">
      <c r="A60" s="35" t="s">
        <v>63</v>
      </c>
      <c r="B60" s="66">
        <v>285429</v>
      </c>
      <c r="C60" s="66">
        <v>276831</v>
      </c>
      <c r="D60" s="66">
        <v>270900</v>
      </c>
      <c r="E60" s="66">
        <v>274786</v>
      </c>
      <c r="F60" s="66">
        <v>272568</v>
      </c>
      <c r="G60" s="66">
        <v>277620</v>
      </c>
      <c r="H60" s="66">
        <v>273801</v>
      </c>
      <c r="I60" s="66">
        <v>276395</v>
      </c>
      <c r="J60" s="66">
        <v>273989</v>
      </c>
      <c r="K60" s="66">
        <v>278842</v>
      </c>
      <c r="L60" s="66">
        <v>281041</v>
      </c>
      <c r="M60" s="66">
        <v>279144</v>
      </c>
      <c r="N60" s="77">
        <v>280103</v>
      </c>
      <c r="O60" s="77">
        <v>280917</v>
      </c>
      <c r="P60" s="77">
        <v>281470</v>
      </c>
      <c r="Q60" s="77">
        <v>281503</v>
      </c>
      <c r="R60" s="66">
        <v>280207</v>
      </c>
      <c r="S60" s="66">
        <v>286807</v>
      </c>
      <c r="T60" s="66">
        <v>289461</v>
      </c>
      <c r="U60" s="66">
        <v>291183</v>
      </c>
      <c r="V60" s="19">
        <v>292431.96999999997</v>
      </c>
      <c r="W60" s="19">
        <v>296578.86</v>
      </c>
      <c r="X60" s="19">
        <v>301120.5</v>
      </c>
      <c r="Y60" s="19">
        <v>302526.05</v>
      </c>
      <c r="Z60" s="19">
        <v>296749.76</v>
      </c>
      <c r="AA60" s="19">
        <v>296509.28000000003</v>
      </c>
      <c r="AB60" s="19">
        <v>297719.34999999998</v>
      </c>
      <c r="AC60" s="19">
        <v>298132.56</v>
      </c>
      <c r="AD60" s="19">
        <v>289171.46000000002</v>
      </c>
      <c r="AE60" s="19">
        <v>291738.90999999997</v>
      </c>
      <c r="AF60" s="19">
        <v>285897.40000000002</v>
      </c>
      <c r="AG60" s="19">
        <v>285897.40000000002</v>
      </c>
      <c r="AH60" s="19">
        <v>288892.43</v>
      </c>
      <c r="AI60" s="19">
        <v>299945.33</v>
      </c>
      <c r="AJ60" s="19">
        <v>302493.99</v>
      </c>
      <c r="AK60" s="19">
        <v>294366.28999999998</v>
      </c>
      <c r="AL60" s="19">
        <v>300970.51</v>
      </c>
      <c r="AM60" s="19">
        <v>313993.96000000002</v>
      </c>
      <c r="AN60" s="19">
        <v>311031.8</v>
      </c>
      <c r="AO60" s="19">
        <v>310240.24</v>
      </c>
      <c r="AP60" s="19">
        <v>314539</v>
      </c>
      <c r="AQ60" s="66">
        <v>319921</v>
      </c>
      <c r="AR60" s="19">
        <v>321156.01</v>
      </c>
      <c r="AS60" s="19">
        <v>325922.94</v>
      </c>
      <c r="AT60" s="98">
        <v>329228</v>
      </c>
      <c r="AU60" s="111">
        <v>330548.76</v>
      </c>
      <c r="AV60" s="98">
        <v>328653</v>
      </c>
      <c r="AW60" s="98">
        <v>338226</v>
      </c>
      <c r="AX60" s="19"/>
      <c r="AY60" s="36">
        <v>2.9622130000000002</v>
      </c>
      <c r="AZ60" s="36">
        <v>4.1808230000000002</v>
      </c>
      <c r="BA60" s="36">
        <v>4.6837299999999997</v>
      </c>
      <c r="BB60" s="36">
        <v>2.822473</v>
      </c>
      <c r="BC60" s="36">
        <v>5.3925840000000003</v>
      </c>
    </row>
    <row r="61" spans="1:55">
      <c r="A61" s="35" t="s">
        <v>64</v>
      </c>
      <c r="B61" s="66">
        <v>36781</v>
      </c>
      <c r="C61" s="66">
        <v>46137</v>
      </c>
      <c r="D61" s="66">
        <v>48717</v>
      </c>
      <c r="E61" s="66">
        <v>63696</v>
      </c>
      <c r="F61" s="66">
        <v>39539</v>
      </c>
      <c r="G61" s="66">
        <v>47236</v>
      </c>
      <c r="H61" s="66">
        <v>51826</v>
      </c>
      <c r="I61" s="66">
        <v>65793</v>
      </c>
      <c r="J61" s="66">
        <v>42285</v>
      </c>
      <c r="K61" s="66">
        <v>50532</v>
      </c>
      <c r="L61" s="66">
        <v>54250</v>
      </c>
      <c r="M61" s="66">
        <v>68659</v>
      </c>
      <c r="N61" s="77">
        <v>43718</v>
      </c>
      <c r="O61" s="77">
        <v>48146</v>
      </c>
      <c r="P61" s="77">
        <v>54289</v>
      </c>
      <c r="Q61" s="77">
        <v>69900</v>
      </c>
      <c r="R61" s="66">
        <v>44111</v>
      </c>
      <c r="S61" s="66">
        <v>51811</v>
      </c>
      <c r="T61" s="66">
        <v>58323</v>
      </c>
      <c r="U61" s="66">
        <v>74120</v>
      </c>
      <c r="V61" s="19">
        <v>48095.7</v>
      </c>
      <c r="W61" s="19">
        <v>56222.91</v>
      </c>
      <c r="X61" s="19">
        <v>62470.86</v>
      </c>
      <c r="Y61" s="19">
        <v>75266.03</v>
      </c>
      <c r="Z61" s="19">
        <v>49952.480000000003</v>
      </c>
      <c r="AA61" s="19">
        <v>54529.51</v>
      </c>
      <c r="AB61" s="19">
        <v>60271.86</v>
      </c>
      <c r="AC61" s="19">
        <v>74482.210000000006</v>
      </c>
      <c r="AD61" s="19">
        <v>47242.51</v>
      </c>
      <c r="AE61" s="19">
        <v>50247.11</v>
      </c>
      <c r="AF61" s="19">
        <v>55963.99</v>
      </c>
      <c r="AG61" s="19">
        <v>55963.99</v>
      </c>
      <c r="AH61" s="19">
        <v>58555.72</v>
      </c>
      <c r="AI61" s="19">
        <v>75953.7</v>
      </c>
      <c r="AJ61" s="19">
        <v>50161.7</v>
      </c>
      <c r="AK61" s="19">
        <v>57433.31</v>
      </c>
      <c r="AL61" s="19">
        <v>62314.74</v>
      </c>
      <c r="AM61" s="19">
        <v>80237.83</v>
      </c>
      <c r="AN61" s="19">
        <v>57082.58</v>
      </c>
      <c r="AO61" s="19">
        <v>61625.96</v>
      </c>
      <c r="AP61" s="19">
        <v>66469.649999999994</v>
      </c>
      <c r="AQ61" s="66">
        <v>82634</v>
      </c>
      <c r="AR61" s="19">
        <v>59926.58</v>
      </c>
      <c r="AS61" s="19">
        <v>65140.26</v>
      </c>
      <c r="AT61" s="98">
        <v>67236</v>
      </c>
      <c r="AU61" s="111">
        <v>85020.84</v>
      </c>
      <c r="AV61" s="98">
        <v>60856</v>
      </c>
      <c r="AW61" s="98">
        <v>67524</v>
      </c>
      <c r="AX61" s="19"/>
      <c r="AY61" s="36">
        <v>2.6254740000000001</v>
      </c>
      <c r="AZ61" s="36">
        <v>6.4195609999999999</v>
      </c>
      <c r="BA61" s="36">
        <v>5.6404490000000003</v>
      </c>
      <c r="BB61" s="36">
        <v>13.797140000000001</v>
      </c>
      <c r="BC61" s="36">
        <v>7.3000319999999999</v>
      </c>
    </row>
    <row r="62" spans="1:55">
      <c r="A62" s="35" t="s">
        <v>65</v>
      </c>
      <c r="B62" s="66">
        <v>54833</v>
      </c>
      <c r="C62" s="66">
        <v>52048</v>
      </c>
      <c r="D62" s="66">
        <v>51804</v>
      </c>
      <c r="E62" s="66">
        <v>51844</v>
      </c>
      <c r="F62" s="66">
        <v>54367</v>
      </c>
      <c r="G62" s="66">
        <v>50564</v>
      </c>
      <c r="H62" s="66">
        <v>52314</v>
      </c>
      <c r="I62" s="66">
        <v>51909</v>
      </c>
      <c r="J62" s="66">
        <v>53557</v>
      </c>
      <c r="K62" s="66">
        <v>50709</v>
      </c>
      <c r="L62" s="66">
        <v>51229</v>
      </c>
      <c r="M62" s="66">
        <v>49926</v>
      </c>
      <c r="N62" s="77">
        <v>54900</v>
      </c>
      <c r="O62" s="77">
        <v>52273</v>
      </c>
      <c r="P62" s="77">
        <v>54462</v>
      </c>
      <c r="Q62" s="77">
        <v>53112</v>
      </c>
      <c r="R62" s="66">
        <v>57110</v>
      </c>
      <c r="S62" s="66">
        <v>53973</v>
      </c>
      <c r="T62" s="66">
        <v>55537</v>
      </c>
      <c r="U62" s="66">
        <v>55970</v>
      </c>
      <c r="V62" s="19">
        <v>57291.5</v>
      </c>
      <c r="W62" s="19">
        <v>55755.92</v>
      </c>
      <c r="X62" s="19">
        <v>57800.480000000003</v>
      </c>
      <c r="Y62" s="19">
        <v>58017.77</v>
      </c>
      <c r="Z62" s="19">
        <v>59149.17</v>
      </c>
      <c r="AA62" s="19">
        <v>54901.64</v>
      </c>
      <c r="AB62" s="19">
        <v>57166.76</v>
      </c>
      <c r="AC62" s="19">
        <v>55728.37</v>
      </c>
      <c r="AD62" s="19">
        <v>56796.29</v>
      </c>
      <c r="AE62" s="19">
        <v>56865.49</v>
      </c>
      <c r="AF62" s="19">
        <v>53147.34</v>
      </c>
      <c r="AG62" s="19">
        <v>53147.34</v>
      </c>
      <c r="AH62" s="19">
        <v>54897.73</v>
      </c>
      <c r="AI62" s="19">
        <v>53852.77</v>
      </c>
      <c r="AJ62" s="19">
        <v>57121.42</v>
      </c>
      <c r="AK62" s="19">
        <v>53830.45</v>
      </c>
      <c r="AL62" s="19">
        <v>56813.760000000002</v>
      </c>
      <c r="AM62" s="19">
        <v>58632.38</v>
      </c>
      <c r="AN62" s="19">
        <v>59993.73</v>
      </c>
      <c r="AO62" s="19">
        <v>54540.95</v>
      </c>
      <c r="AP62" s="19">
        <v>57317.33</v>
      </c>
      <c r="AQ62" s="66">
        <v>56729</v>
      </c>
      <c r="AR62" s="19">
        <v>59279.97</v>
      </c>
      <c r="AS62" s="19">
        <v>57910.86</v>
      </c>
      <c r="AT62" s="98">
        <v>59639</v>
      </c>
      <c r="AU62" s="111">
        <v>58584.67</v>
      </c>
      <c r="AV62" s="98">
        <v>60368</v>
      </c>
      <c r="AW62" s="98">
        <v>57953</v>
      </c>
      <c r="AX62" s="19"/>
      <c r="AY62" s="36">
        <v>1.2853140000000001</v>
      </c>
      <c r="AZ62" s="36">
        <v>3.4901810000000002</v>
      </c>
      <c r="BA62" s="36">
        <v>8.8753279999999997</v>
      </c>
      <c r="BB62" s="36">
        <v>5.028429</v>
      </c>
      <c r="BC62" s="36">
        <v>1.319885</v>
      </c>
    </row>
    <row r="63" spans="1:55">
      <c r="A63" s="29" t="s">
        <v>66</v>
      </c>
      <c r="B63" s="66">
        <v>355117</v>
      </c>
      <c r="C63" s="66">
        <v>354915</v>
      </c>
      <c r="D63" s="66">
        <v>343475</v>
      </c>
      <c r="E63" s="66">
        <v>344021</v>
      </c>
      <c r="F63" s="66">
        <v>342476</v>
      </c>
      <c r="G63" s="66">
        <v>353433</v>
      </c>
      <c r="H63" s="66">
        <v>344272</v>
      </c>
      <c r="I63" s="66">
        <v>344513</v>
      </c>
      <c r="J63" s="66">
        <v>339161</v>
      </c>
      <c r="K63" s="66">
        <v>344885</v>
      </c>
      <c r="L63" s="66">
        <v>345207</v>
      </c>
      <c r="M63" s="66">
        <v>339101</v>
      </c>
      <c r="N63" s="77">
        <v>341926</v>
      </c>
      <c r="O63" s="77">
        <v>348714</v>
      </c>
      <c r="P63" s="77">
        <v>348170</v>
      </c>
      <c r="Q63" s="77">
        <v>344658</v>
      </c>
      <c r="R63" s="66">
        <v>345530</v>
      </c>
      <c r="S63" s="66">
        <v>351745</v>
      </c>
      <c r="T63" s="66">
        <v>349891</v>
      </c>
      <c r="U63" s="66">
        <v>351870</v>
      </c>
      <c r="V63" s="19">
        <v>352506.62</v>
      </c>
      <c r="W63" s="19">
        <v>361642.7</v>
      </c>
      <c r="X63" s="19">
        <v>367099.74</v>
      </c>
      <c r="Y63" s="19">
        <v>366759.32</v>
      </c>
      <c r="Z63" s="19">
        <v>363019.72</v>
      </c>
      <c r="AA63" s="19">
        <v>362351.52</v>
      </c>
      <c r="AB63" s="19">
        <v>360150.27</v>
      </c>
      <c r="AC63" s="19">
        <v>359545.33</v>
      </c>
      <c r="AD63" s="19">
        <v>353425.22</v>
      </c>
      <c r="AE63" s="19">
        <v>356070.34</v>
      </c>
      <c r="AF63" s="19">
        <v>346129.23</v>
      </c>
      <c r="AG63" s="19">
        <v>346129.23</v>
      </c>
      <c r="AH63" s="19">
        <v>343284.5</v>
      </c>
      <c r="AI63" s="19">
        <v>352405.75</v>
      </c>
      <c r="AJ63" s="19">
        <v>357567.44</v>
      </c>
      <c r="AK63" s="19">
        <v>344759.86</v>
      </c>
      <c r="AL63" s="19">
        <v>347760.46</v>
      </c>
      <c r="AM63" s="19">
        <v>359234.75</v>
      </c>
      <c r="AN63" s="19">
        <v>359023.95</v>
      </c>
      <c r="AO63" s="19">
        <v>351845.72</v>
      </c>
      <c r="AP63" s="19">
        <v>352094.41</v>
      </c>
      <c r="AQ63" s="66">
        <v>356200</v>
      </c>
      <c r="AR63" s="19">
        <v>354486.02</v>
      </c>
      <c r="AS63" s="19">
        <v>360330.66</v>
      </c>
      <c r="AT63" s="98">
        <v>360413</v>
      </c>
      <c r="AU63" s="111">
        <v>361047.56</v>
      </c>
      <c r="AV63" s="98">
        <v>356066</v>
      </c>
      <c r="AW63" s="98">
        <v>364344</v>
      </c>
      <c r="AX63" s="19"/>
      <c r="AY63" s="36">
        <v>-0.39562399999999998</v>
      </c>
      <c r="AZ63" s="36">
        <v>1.303863</v>
      </c>
      <c r="BA63" s="36">
        <v>1.9378230000000001</v>
      </c>
      <c r="BB63" s="36">
        <v>0.40733900000000001</v>
      </c>
      <c r="BC63" s="36">
        <v>2.0553029999999999</v>
      </c>
    </row>
    <row r="64" spans="1:55">
      <c r="A64" s="35" t="s">
        <v>67</v>
      </c>
      <c r="B64" s="66">
        <v>23573</v>
      </c>
      <c r="C64" s="66">
        <v>24225</v>
      </c>
      <c r="D64" s="66">
        <v>24130</v>
      </c>
      <c r="E64" s="66">
        <v>23614</v>
      </c>
      <c r="F64" s="66">
        <v>23662</v>
      </c>
      <c r="G64" s="66">
        <v>23724</v>
      </c>
      <c r="H64" s="66">
        <v>23545</v>
      </c>
      <c r="I64" s="66">
        <v>23669</v>
      </c>
      <c r="J64" s="66">
        <v>23367</v>
      </c>
      <c r="K64" s="66">
        <v>23586</v>
      </c>
      <c r="L64" s="66">
        <v>23660</v>
      </c>
      <c r="M64" s="66">
        <v>23239</v>
      </c>
      <c r="N64" s="77">
        <v>23660</v>
      </c>
      <c r="O64" s="77">
        <v>23553</v>
      </c>
      <c r="P64" s="77">
        <v>23654</v>
      </c>
      <c r="Q64" s="77">
        <v>23626</v>
      </c>
      <c r="R64" s="66">
        <v>23664</v>
      </c>
      <c r="S64" s="66">
        <v>23261</v>
      </c>
      <c r="T64" s="66">
        <v>23206</v>
      </c>
      <c r="U64" s="66">
        <v>23099</v>
      </c>
      <c r="V64" s="19">
        <v>23090.78</v>
      </c>
      <c r="W64" s="19">
        <v>22699.51</v>
      </c>
      <c r="X64" s="19">
        <v>22898.959999999999</v>
      </c>
      <c r="Y64" s="19">
        <v>22731.35</v>
      </c>
      <c r="Z64" s="19">
        <v>22572.43</v>
      </c>
      <c r="AA64" s="19">
        <v>22417.14</v>
      </c>
      <c r="AB64" s="19">
        <v>22064.71</v>
      </c>
      <c r="AC64" s="19">
        <v>21948.83</v>
      </c>
      <c r="AD64" s="19">
        <v>22258.38</v>
      </c>
      <c r="AE64" s="19">
        <v>21186.799999999999</v>
      </c>
      <c r="AF64" s="19">
        <v>21167.89</v>
      </c>
      <c r="AG64" s="19">
        <v>21167.89</v>
      </c>
      <c r="AH64" s="19">
        <v>21027.88</v>
      </c>
      <c r="AI64" s="19">
        <v>21558.7</v>
      </c>
      <c r="AJ64" s="19">
        <v>21415.67</v>
      </c>
      <c r="AK64" s="19">
        <v>21245.43</v>
      </c>
      <c r="AL64" s="19">
        <v>20963.93</v>
      </c>
      <c r="AM64" s="19">
        <v>20974.33</v>
      </c>
      <c r="AN64" s="19">
        <v>21086.18</v>
      </c>
      <c r="AO64" s="19">
        <v>20893.09</v>
      </c>
      <c r="AP64" s="19">
        <v>20946.71</v>
      </c>
      <c r="AQ64" s="66">
        <v>20888</v>
      </c>
      <c r="AR64" s="19">
        <v>20740.580000000002</v>
      </c>
      <c r="AS64" s="19">
        <v>20986.62</v>
      </c>
      <c r="AT64" s="98">
        <v>20926</v>
      </c>
      <c r="AU64" s="111">
        <v>20686.580000000002</v>
      </c>
      <c r="AV64" s="98">
        <v>20217</v>
      </c>
      <c r="AW64" s="98">
        <v>20613</v>
      </c>
      <c r="AX64" s="19"/>
      <c r="AY64" s="36">
        <v>0.36631000000000002</v>
      </c>
      <c r="AZ64" s="36">
        <v>-0.30412</v>
      </c>
      <c r="BA64" s="36">
        <v>-2.7105990000000002</v>
      </c>
      <c r="BB64" s="36">
        <v>-1.538546</v>
      </c>
      <c r="BC64" s="36">
        <v>-1.6584270000000001</v>
      </c>
    </row>
    <row r="65" spans="1:76">
      <c r="A65" s="38" t="s">
        <v>68</v>
      </c>
      <c r="B65" s="67">
        <v>331544</v>
      </c>
      <c r="C65" s="67">
        <v>330690</v>
      </c>
      <c r="D65" s="67">
        <v>319344</v>
      </c>
      <c r="E65" s="67">
        <v>320406</v>
      </c>
      <c r="F65" s="67">
        <v>318814</v>
      </c>
      <c r="G65" s="67">
        <v>329708</v>
      </c>
      <c r="H65" s="67">
        <v>320727</v>
      </c>
      <c r="I65" s="67">
        <v>320843</v>
      </c>
      <c r="J65" s="67">
        <v>315794</v>
      </c>
      <c r="K65" s="67">
        <v>321298</v>
      </c>
      <c r="L65" s="67">
        <v>321546</v>
      </c>
      <c r="M65" s="67">
        <v>315862</v>
      </c>
      <c r="N65" s="78">
        <v>318265</v>
      </c>
      <c r="O65" s="78">
        <v>325161</v>
      </c>
      <c r="P65" s="78">
        <v>324516</v>
      </c>
      <c r="Q65" s="78">
        <v>321033</v>
      </c>
      <c r="R65" s="67">
        <v>321866</v>
      </c>
      <c r="S65" s="67">
        <v>328484</v>
      </c>
      <c r="T65" s="67">
        <v>326685</v>
      </c>
      <c r="U65" s="67">
        <v>328771</v>
      </c>
      <c r="V65" s="23">
        <v>329415.84000000003</v>
      </c>
      <c r="W65" s="23">
        <v>338943.19</v>
      </c>
      <c r="X65" s="23">
        <v>344200.78</v>
      </c>
      <c r="Y65" s="23">
        <v>344027.97</v>
      </c>
      <c r="Z65" s="23">
        <v>340447.29</v>
      </c>
      <c r="AA65" s="23">
        <v>339934.38</v>
      </c>
      <c r="AB65" s="23">
        <v>338085.56</v>
      </c>
      <c r="AC65" s="23">
        <v>337596.5</v>
      </c>
      <c r="AD65" s="23">
        <v>331166.84000000003</v>
      </c>
      <c r="AE65" s="23">
        <v>334883.53999999998</v>
      </c>
      <c r="AF65" s="23">
        <v>324961.34000000003</v>
      </c>
      <c r="AG65" s="23">
        <v>324961.34000000003</v>
      </c>
      <c r="AH65" s="23">
        <v>322256.62</v>
      </c>
      <c r="AI65" s="23">
        <v>330847.05</v>
      </c>
      <c r="AJ65" s="23">
        <v>336151.77</v>
      </c>
      <c r="AK65" s="23">
        <v>323514.43</v>
      </c>
      <c r="AL65" s="23">
        <v>326796.53000000003</v>
      </c>
      <c r="AM65" s="23">
        <v>338260.42</v>
      </c>
      <c r="AN65" s="23">
        <v>337937.77</v>
      </c>
      <c r="AO65" s="23">
        <v>330952.63</v>
      </c>
      <c r="AP65" s="23">
        <v>331147.7</v>
      </c>
      <c r="AQ65" s="67">
        <v>335313</v>
      </c>
      <c r="AR65" s="23">
        <v>333745.44</v>
      </c>
      <c r="AS65" s="23">
        <v>339344.04</v>
      </c>
      <c r="AT65" s="99">
        <v>339488</v>
      </c>
      <c r="AU65" s="112">
        <v>340360.98</v>
      </c>
      <c r="AV65" s="99">
        <v>335849</v>
      </c>
      <c r="AW65" s="99">
        <v>343732</v>
      </c>
      <c r="AX65" s="23"/>
      <c r="AY65" s="39">
        <v>-0.44525599999999999</v>
      </c>
      <c r="AZ65" s="39">
        <v>1.408787</v>
      </c>
      <c r="BA65" s="39">
        <v>2.2407240000000002</v>
      </c>
      <c r="BB65" s="39">
        <v>0.531308</v>
      </c>
      <c r="BC65" s="39">
        <v>2.2991860000000002</v>
      </c>
    </row>
    <row r="66" spans="1:76" s="43" customFormat="1" ht="15.6">
      <c r="A66" s="40" t="s">
        <v>73</v>
      </c>
      <c r="B66" s="81">
        <f>B14+B19</f>
        <v>8488075</v>
      </c>
      <c r="C66" s="81">
        <f t="shared" ref="C66:U66" si="0">C14+C19</f>
        <v>8544836</v>
      </c>
      <c r="D66" s="81">
        <f t="shared" si="0"/>
        <v>8520242</v>
      </c>
      <c r="E66" s="81">
        <f t="shared" si="0"/>
        <v>8692461</v>
      </c>
      <c r="F66" s="81">
        <f t="shared" si="0"/>
        <v>8579047</v>
      </c>
      <c r="G66" s="81">
        <f t="shared" si="0"/>
        <v>8806855</v>
      </c>
      <c r="H66" s="81">
        <f t="shared" si="0"/>
        <v>8906539</v>
      </c>
      <c r="I66" s="81">
        <f t="shared" si="0"/>
        <v>9004778</v>
      </c>
      <c r="J66" s="81">
        <f t="shared" si="0"/>
        <v>9066189</v>
      </c>
      <c r="K66" s="81">
        <f t="shared" si="0"/>
        <v>9169664</v>
      </c>
      <c r="L66" s="81">
        <f t="shared" si="0"/>
        <v>9119873</v>
      </c>
      <c r="M66" s="81">
        <f t="shared" si="0"/>
        <v>9316302</v>
      </c>
      <c r="N66" s="81">
        <f t="shared" si="0"/>
        <v>9359805</v>
      </c>
      <c r="O66" s="81">
        <f t="shared" si="0"/>
        <v>9336408</v>
      </c>
      <c r="P66" s="81">
        <f t="shared" si="0"/>
        <v>9341072</v>
      </c>
      <c r="Q66" s="81">
        <f t="shared" si="0"/>
        <v>9490607</v>
      </c>
      <c r="R66" s="81">
        <f t="shared" si="0"/>
        <v>9714498</v>
      </c>
      <c r="S66" s="81">
        <f t="shared" si="0"/>
        <v>9742313</v>
      </c>
      <c r="T66" s="81">
        <f t="shared" si="0"/>
        <v>9968571</v>
      </c>
      <c r="U66" s="81">
        <f t="shared" si="0"/>
        <v>10168049</v>
      </c>
      <c r="V66" s="41">
        <f>V14+V19</f>
        <v>10116492.040000001</v>
      </c>
      <c r="W66" s="41">
        <f t="shared" ref="W66:AW66" si="1">W14+W19</f>
        <v>10293442.49</v>
      </c>
      <c r="X66" s="41">
        <f t="shared" si="1"/>
        <v>10447803.379999999</v>
      </c>
      <c r="Y66" s="41">
        <f t="shared" si="1"/>
        <v>10522433.309999999</v>
      </c>
      <c r="Z66" s="41">
        <f t="shared" si="1"/>
        <v>10665320.91</v>
      </c>
      <c r="AA66" s="41">
        <f t="shared" si="1"/>
        <v>10728468.9</v>
      </c>
      <c r="AB66" s="41">
        <f t="shared" si="1"/>
        <v>10608384.030000001</v>
      </c>
      <c r="AC66" s="41">
        <f t="shared" si="1"/>
        <v>10830497.24</v>
      </c>
      <c r="AD66" s="41">
        <f t="shared" si="1"/>
        <v>10698721</v>
      </c>
      <c r="AE66" s="41">
        <f t="shared" si="1"/>
        <v>11816509.960000001</v>
      </c>
      <c r="AF66" s="41">
        <f t="shared" si="1"/>
        <v>11790158.790000001</v>
      </c>
      <c r="AG66" s="41">
        <f t="shared" si="1"/>
        <v>11790158.790000001</v>
      </c>
      <c r="AH66" s="41">
        <f t="shared" si="1"/>
        <v>11995829.76</v>
      </c>
      <c r="AI66" s="41">
        <f t="shared" si="1"/>
        <v>12152825.870000001</v>
      </c>
      <c r="AJ66" s="41">
        <f t="shared" si="1"/>
        <v>12307663.84</v>
      </c>
      <c r="AK66" s="44">
        <f t="shared" si="1"/>
        <v>12605112.239999998</v>
      </c>
      <c r="AL66" s="44">
        <f t="shared" si="1"/>
        <v>12792275.690000001</v>
      </c>
      <c r="AM66" s="44">
        <f t="shared" si="1"/>
        <v>12887314.810000001</v>
      </c>
      <c r="AN66" s="44">
        <f t="shared" si="1"/>
        <v>12954404.52</v>
      </c>
      <c r="AO66" s="44">
        <f t="shared" si="1"/>
        <v>12931207.66</v>
      </c>
      <c r="AP66" s="44">
        <f t="shared" si="1"/>
        <v>12871094.050000001</v>
      </c>
      <c r="AQ66" s="44">
        <f t="shared" si="1"/>
        <v>13162254</v>
      </c>
      <c r="AR66" s="44">
        <f t="shared" si="1"/>
        <v>13298548.880000001</v>
      </c>
      <c r="AS66" s="44">
        <f t="shared" si="1"/>
        <v>13403076.18</v>
      </c>
      <c r="AT66" s="44">
        <f t="shared" si="1"/>
        <v>13664981</v>
      </c>
      <c r="AU66" s="44">
        <f t="shared" si="1"/>
        <v>14002325.34</v>
      </c>
      <c r="AV66" s="44">
        <f t="shared" si="1"/>
        <v>14252164</v>
      </c>
      <c r="AW66" s="44">
        <f t="shared" si="1"/>
        <v>14151628</v>
      </c>
      <c r="AX66" s="44"/>
      <c r="AY66" s="40" t="s">
        <v>73</v>
      </c>
      <c r="AZ66" s="42"/>
      <c r="BA66" s="42"/>
      <c r="BB66" s="42"/>
      <c r="BC66" s="42"/>
      <c r="BD66" s="89"/>
    </row>
    <row r="67" spans="1:76" s="43" customFormat="1">
      <c r="A67" s="40" t="s">
        <v>75</v>
      </c>
      <c r="B67" s="41">
        <f>B50+B51+B57</f>
        <v>1160159</v>
      </c>
      <c r="C67" s="41">
        <f t="shared" ref="C67:U67" si="2">C50+C51+C57</f>
        <v>1126603</v>
      </c>
      <c r="D67" s="41">
        <f t="shared" si="2"/>
        <v>1116345</v>
      </c>
      <c r="E67" s="41">
        <f t="shared" si="2"/>
        <v>1174852</v>
      </c>
      <c r="F67" s="41">
        <f t="shared" si="2"/>
        <v>1168806</v>
      </c>
      <c r="G67" s="41">
        <f t="shared" si="2"/>
        <v>1127978</v>
      </c>
      <c r="H67" s="41">
        <f t="shared" si="2"/>
        <v>1134889</v>
      </c>
      <c r="I67" s="41">
        <f t="shared" si="2"/>
        <v>1193204</v>
      </c>
      <c r="J67" s="41">
        <f t="shared" si="2"/>
        <v>1185436</v>
      </c>
      <c r="K67" s="41">
        <f t="shared" si="2"/>
        <v>1170691</v>
      </c>
      <c r="L67" s="41">
        <f t="shared" si="2"/>
        <v>1166985</v>
      </c>
      <c r="M67" s="41">
        <f t="shared" si="2"/>
        <v>1210112</v>
      </c>
      <c r="N67" s="41">
        <f t="shared" si="2"/>
        <v>1192910</v>
      </c>
      <c r="O67" s="41">
        <f t="shared" si="2"/>
        <v>1165971</v>
      </c>
      <c r="P67" s="41">
        <f t="shared" si="2"/>
        <v>1188654</v>
      </c>
      <c r="Q67" s="41">
        <f t="shared" si="2"/>
        <v>1263091</v>
      </c>
      <c r="R67" s="41">
        <f t="shared" si="2"/>
        <v>1246164</v>
      </c>
      <c r="S67" s="41">
        <f t="shared" si="2"/>
        <v>1233784</v>
      </c>
      <c r="T67" s="41">
        <f t="shared" si="2"/>
        <v>1237630</v>
      </c>
      <c r="U67" s="41">
        <f t="shared" si="2"/>
        <v>1301903</v>
      </c>
      <c r="V67" s="41">
        <f>V50+V51+V57</f>
        <v>1266515.9300000002</v>
      </c>
      <c r="W67" s="41">
        <f t="shared" ref="W67:AW67" si="3">W50+W51+W57</f>
        <v>1273099.0699999998</v>
      </c>
      <c r="X67" s="41">
        <f t="shared" si="3"/>
        <v>1285227.6200000001</v>
      </c>
      <c r="Y67" s="41">
        <f t="shared" si="3"/>
        <v>1316814</v>
      </c>
      <c r="Z67" s="41">
        <f t="shared" si="3"/>
        <v>1309305.5</v>
      </c>
      <c r="AA67" s="41">
        <f t="shared" si="3"/>
        <v>1266004.72</v>
      </c>
      <c r="AB67" s="41">
        <f t="shared" si="3"/>
        <v>1257028.1400000001</v>
      </c>
      <c r="AC67" s="41">
        <f t="shared" si="3"/>
        <v>1277286.8899999999</v>
      </c>
      <c r="AD67" s="41">
        <f t="shared" si="3"/>
        <v>1232822.8800000001</v>
      </c>
      <c r="AE67" s="41">
        <f t="shared" si="3"/>
        <v>1290926.71</v>
      </c>
      <c r="AF67" s="41">
        <f t="shared" si="3"/>
        <v>1266476.6399999999</v>
      </c>
      <c r="AG67" s="41">
        <f t="shared" si="3"/>
        <v>1266476.6399999999</v>
      </c>
      <c r="AH67" s="41">
        <f t="shared" si="3"/>
        <v>1249209.94</v>
      </c>
      <c r="AI67" s="41">
        <f t="shared" si="3"/>
        <v>1345575.9</v>
      </c>
      <c r="AJ67" s="41">
        <f t="shared" si="3"/>
        <v>1360862.0699999998</v>
      </c>
      <c r="AK67" s="41">
        <f t="shared" si="3"/>
        <v>1338073.04</v>
      </c>
      <c r="AL67" s="41">
        <f t="shared" si="3"/>
        <v>1349465.87</v>
      </c>
      <c r="AM67" s="41">
        <f t="shared" si="3"/>
        <v>1448295.82</v>
      </c>
      <c r="AN67" s="41">
        <f t="shared" si="3"/>
        <v>1436841.1099999999</v>
      </c>
      <c r="AO67" s="41">
        <f t="shared" si="3"/>
        <v>1448180.75</v>
      </c>
      <c r="AP67" s="41">
        <f t="shared" si="3"/>
        <v>1409301.19</v>
      </c>
      <c r="AQ67" s="41">
        <f t="shared" si="3"/>
        <v>1509503</v>
      </c>
      <c r="AR67" s="41">
        <f t="shared" si="3"/>
        <v>1501406.54</v>
      </c>
      <c r="AS67" s="41">
        <f t="shared" si="3"/>
        <v>1467661.08</v>
      </c>
      <c r="AT67" s="41">
        <f t="shared" si="3"/>
        <v>1470467</v>
      </c>
      <c r="AU67" s="41">
        <f t="shared" si="3"/>
        <v>1554338.79</v>
      </c>
      <c r="AV67" s="41">
        <f t="shared" si="3"/>
        <v>1561123</v>
      </c>
      <c r="AW67" s="41">
        <f t="shared" si="3"/>
        <v>1579546</v>
      </c>
      <c r="AX67" s="41"/>
      <c r="AY67" s="40" t="s">
        <v>75</v>
      </c>
      <c r="AZ67" s="42"/>
      <c r="BA67" s="59"/>
      <c r="BB67" s="42"/>
      <c r="BC67" s="42"/>
      <c r="BD67" s="51"/>
    </row>
    <row r="68" spans="1:76" s="46" customFormat="1" ht="13.8">
      <c r="A68" s="40" t="s">
        <v>76</v>
      </c>
      <c r="B68" s="42">
        <f>B48/B67+(B48-B67)/B67</f>
        <v>4.6348086770865029</v>
      </c>
      <c r="C68" s="42">
        <f t="shared" ref="C68:U68" si="4">C48/C67+(C48-C67)/C67</f>
        <v>4.5328380982475638</v>
      </c>
      <c r="D68" s="42">
        <f t="shared" si="4"/>
        <v>4.712280701754386</v>
      </c>
      <c r="E68" s="42">
        <f t="shared" si="4"/>
        <v>4.6695294386016277</v>
      </c>
      <c r="F68" s="42">
        <f t="shared" si="4"/>
        <v>4.9090952647402561</v>
      </c>
      <c r="G68" s="42">
        <f t="shared" si="4"/>
        <v>4.5867862671080468</v>
      </c>
      <c r="H68" s="42">
        <f t="shared" si="4"/>
        <v>4.7813195827962032</v>
      </c>
      <c r="I68" s="42">
        <f t="shared" si="4"/>
        <v>4.7152322653963612</v>
      </c>
      <c r="J68" s="42">
        <f t="shared" si="4"/>
        <v>4.7969860878191657</v>
      </c>
      <c r="K68" s="42">
        <f t="shared" si="4"/>
        <v>4.4428657946460683</v>
      </c>
      <c r="L68" s="42">
        <f t="shared" si="4"/>
        <v>4.6254210636811957</v>
      </c>
      <c r="M68" s="42">
        <f t="shared" si="4"/>
        <v>4.4844543314998946</v>
      </c>
      <c r="N68" s="42">
        <f t="shared" si="4"/>
        <v>4.5676857432664661</v>
      </c>
      <c r="O68" s="42">
        <f t="shared" si="4"/>
        <v>4.2722992252809036</v>
      </c>
      <c r="P68" s="42">
        <f t="shared" si="4"/>
        <v>4.4374544653027712</v>
      </c>
      <c r="Q68" s="42">
        <f t="shared" si="4"/>
        <v>4.35746988934289</v>
      </c>
      <c r="R68" s="42">
        <f t="shared" si="4"/>
        <v>4.6274551343161896</v>
      </c>
      <c r="S68" s="42">
        <f t="shared" si="4"/>
        <v>4.3156533072239549</v>
      </c>
      <c r="T68" s="42">
        <f t="shared" si="4"/>
        <v>4.4733627982514967</v>
      </c>
      <c r="U68" s="42">
        <f t="shared" si="4"/>
        <v>4.5028078128708513</v>
      </c>
      <c r="V68" s="42">
        <f>V48/V67+(V48-V67)/V67</f>
        <v>4.7129632945082642</v>
      </c>
      <c r="W68" s="42">
        <f t="shared" ref="W68:AW68" si="5">W48/W67+(W48-W67)/W67</f>
        <v>4.4137953458720229</v>
      </c>
      <c r="X68" s="42">
        <f t="shared" si="5"/>
        <v>4.5847624874417185</v>
      </c>
      <c r="Y68" s="42">
        <f t="shared" si="5"/>
        <v>4.6442700943337476</v>
      </c>
      <c r="Z68" s="42">
        <f t="shared" si="5"/>
        <v>4.6903503880492368</v>
      </c>
      <c r="AA68" s="42">
        <f t="shared" si="5"/>
        <v>4.4646225805540443</v>
      </c>
      <c r="AB68" s="42">
        <f t="shared" si="5"/>
        <v>4.5606933190851242</v>
      </c>
      <c r="AC68" s="42">
        <f t="shared" si="5"/>
        <v>4.4463202546453759</v>
      </c>
      <c r="AD68" s="42">
        <f t="shared" si="5"/>
        <v>4.5902547331048886</v>
      </c>
      <c r="AE68" s="42">
        <f t="shared" si="5"/>
        <v>4.589691656469018</v>
      </c>
      <c r="AF68" s="42">
        <f t="shared" si="5"/>
        <v>4.3212145152554893</v>
      </c>
      <c r="AG68" s="42">
        <f t="shared" si="5"/>
        <v>4.3212145152554893</v>
      </c>
      <c r="AH68" s="42">
        <f t="shared" si="5"/>
        <v>4.609418813942515</v>
      </c>
      <c r="AI68" s="42">
        <f t="shared" si="5"/>
        <v>4.5379262663666911</v>
      </c>
      <c r="AJ68" s="42">
        <f t="shared" si="5"/>
        <v>4.5679041594568073</v>
      </c>
      <c r="AK68" s="42">
        <f t="shared" si="5"/>
        <v>4.3266364293536617</v>
      </c>
      <c r="AL68" s="42">
        <f t="shared" si="5"/>
        <v>4.4500819498310094</v>
      </c>
      <c r="AM68" s="42">
        <f t="shared" si="5"/>
        <v>4.3608661385213408</v>
      </c>
      <c r="AN68" s="42">
        <f t="shared" si="5"/>
        <v>4.3926385639119143</v>
      </c>
      <c r="AO68" s="42">
        <f t="shared" si="5"/>
        <v>4.0954871482720652</v>
      </c>
      <c r="AP68" s="42">
        <f t="shared" si="5"/>
        <v>4.3543768170663366</v>
      </c>
      <c r="AQ68" s="42">
        <f t="shared" si="5"/>
        <v>4.2733091620222021</v>
      </c>
      <c r="AR68" s="42">
        <f t="shared" si="5"/>
        <v>4.384698550733634</v>
      </c>
      <c r="AS68" s="42">
        <f t="shared" si="5"/>
        <v>4.0680805952829378</v>
      </c>
      <c r="AT68" s="42">
        <f t="shared" si="5"/>
        <v>4.1554111720970273</v>
      </c>
      <c r="AU68" s="42">
        <f t="shared" si="5"/>
        <v>4.1552453760740287</v>
      </c>
      <c r="AV68" s="42">
        <f t="shared" si="5"/>
        <v>4.235479843676635</v>
      </c>
      <c r="AW68" s="42">
        <f t="shared" si="5"/>
        <v>3.9879864214147611</v>
      </c>
      <c r="AX68" s="42"/>
      <c r="AY68" s="40" t="s">
        <v>76</v>
      </c>
      <c r="AZ68" s="45"/>
      <c r="BA68" s="45"/>
      <c r="BB68" s="45"/>
      <c r="BC68" s="45"/>
      <c r="BD68" s="51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</row>
    <row r="69" spans="1:76" s="43" customFormat="1" ht="13.8">
      <c r="A69" s="40" t="s">
        <v>77</v>
      </c>
      <c r="B69" s="41">
        <f>(B48-B51)/B68</f>
        <v>679195.67328911508</v>
      </c>
      <c r="C69" s="41">
        <f t="shared" ref="C69:U69" si="6">(C48-C51)/C68</f>
        <v>662345.51839844405</v>
      </c>
      <c r="D69" s="41">
        <f t="shared" si="6"/>
        <v>652358.42144452722</v>
      </c>
      <c r="E69" s="41">
        <f t="shared" si="6"/>
        <v>684029.95248200605</v>
      </c>
      <c r="F69" s="41">
        <f t="shared" si="6"/>
        <v>671785.70024643675</v>
      </c>
      <c r="G69" s="41">
        <f t="shared" si="6"/>
        <v>659234.99023347266</v>
      </c>
      <c r="H69" s="41">
        <f t="shared" si="6"/>
        <v>661310.32348832081</v>
      </c>
      <c r="I69" s="41">
        <f t="shared" si="6"/>
        <v>692197.71504206897</v>
      </c>
      <c r="J69" s="41">
        <f t="shared" si="6"/>
        <v>683921.51653946517</v>
      </c>
      <c r="K69" s="41">
        <f t="shared" si="6"/>
        <v>682621.11442904861</v>
      </c>
      <c r="L69" s="41">
        <f t="shared" si="6"/>
        <v>681118.31477082218</v>
      </c>
      <c r="M69" s="41">
        <f t="shared" si="6"/>
        <v>704905.38342548278</v>
      </c>
      <c r="N69" s="41">
        <f t="shared" si="6"/>
        <v>693662.65064771601</v>
      </c>
      <c r="O69" s="41">
        <f t="shared" si="6"/>
        <v>686132.18443454488</v>
      </c>
      <c r="P69" s="41">
        <f t="shared" si="6"/>
        <v>699430.27568356867</v>
      </c>
      <c r="Q69" s="41">
        <f t="shared" si="6"/>
        <v>737611.52265465038</v>
      </c>
      <c r="R69" s="41">
        <f t="shared" si="6"/>
        <v>721030.43749835261</v>
      </c>
      <c r="S69" s="41">
        <f t="shared" si="6"/>
        <v>721739.16166671424</v>
      </c>
      <c r="T69" s="41">
        <f t="shared" si="6"/>
        <v>724062.66741119814</v>
      </c>
      <c r="U69" s="41">
        <f t="shared" si="6"/>
        <v>754519.87763916701</v>
      </c>
      <c r="V69" s="41">
        <f>(V48-V51)/V68</f>
        <v>729903.4121501511</v>
      </c>
      <c r="W69" s="41">
        <f t="shared" ref="W69:AW69" si="7">(W48-W51)/W68</f>
        <v>739536.17560741422</v>
      </c>
      <c r="X69" s="41">
        <f t="shared" si="7"/>
        <v>749747.49279063859</v>
      </c>
      <c r="Y69" s="41">
        <f t="shared" si="7"/>
        <v>764770.79882442334</v>
      </c>
      <c r="Z69" s="41">
        <f t="shared" si="7"/>
        <v>752656.9761173547</v>
      </c>
      <c r="AA69" s="41">
        <f t="shared" si="7"/>
        <v>737622.5180474997</v>
      </c>
      <c r="AB69" s="41">
        <f t="shared" si="7"/>
        <v>734880.70683786401</v>
      </c>
      <c r="AC69" s="41">
        <f t="shared" si="7"/>
        <v>748898.76106451929</v>
      </c>
      <c r="AD69" s="41">
        <f t="shared" si="7"/>
        <v>721354.19982678734</v>
      </c>
      <c r="AE69" s="41">
        <f t="shared" si="7"/>
        <v>748507.66394249827</v>
      </c>
      <c r="AF69" s="41">
        <f t="shared" si="7"/>
        <v>738884.97752841201</v>
      </c>
      <c r="AG69" s="41">
        <f t="shared" si="7"/>
        <v>738884.97752841201</v>
      </c>
      <c r="AH69" s="41">
        <f t="shared" si="7"/>
        <v>729496.75126698858</v>
      </c>
      <c r="AI69" s="41">
        <f t="shared" si="7"/>
        <v>782462.70467565989</v>
      </c>
      <c r="AJ69" s="41">
        <f t="shared" si="7"/>
        <v>788956.92295535281</v>
      </c>
      <c r="AK69" s="41">
        <f t="shared" si="7"/>
        <v>778238.96576006163</v>
      </c>
      <c r="AL69" s="41">
        <f t="shared" si="7"/>
        <v>786837.85140922363</v>
      </c>
      <c r="AM69" s="41">
        <f t="shared" si="7"/>
        <v>843392.00589337258</v>
      </c>
      <c r="AN69" s="41">
        <f t="shared" si="7"/>
        <v>833754.15634889505</v>
      </c>
      <c r="AO69" s="41">
        <f t="shared" si="7"/>
        <v>844018.33893152582</v>
      </c>
      <c r="AP69" s="41">
        <f t="shared" si="7"/>
        <v>825077.84717182582</v>
      </c>
      <c r="AQ69" s="41">
        <f t="shared" si="7"/>
        <v>878026.10523607745</v>
      </c>
      <c r="AR69" s="41">
        <f t="shared" si="7"/>
        <v>867892.43455819436</v>
      </c>
      <c r="AS69" s="41">
        <f t="shared" si="7"/>
        <v>856687.25296176458</v>
      </c>
      <c r="AT69" s="41">
        <f t="shared" si="7"/>
        <v>862206.13354897685</v>
      </c>
      <c r="AU69" s="41">
        <f t="shared" si="7"/>
        <v>906799.56993540283</v>
      </c>
      <c r="AV69" s="41">
        <f t="shared" si="7"/>
        <v>902797.35499360645</v>
      </c>
      <c r="AW69" s="41">
        <f t="shared" si="7"/>
        <v>915201.71192187967</v>
      </c>
      <c r="AX69" s="41"/>
      <c r="AY69" s="40" t="s">
        <v>77</v>
      </c>
      <c r="AZ69" s="42"/>
      <c r="BA69" s="42"/>
      <c r="BB69" s="42"/>
      <c r="BC69" s="42"/>
      <c r="BD69" s="51"/>
    </row>
    <row r="70" spans="1:76" s="43" customFormat="1" ht="13.8">
      <c r="A70" s="40" t="s">
        <v>78</v>
      </c>
      <c r="B70" s="47">
        <f>B51/(B19+B69)</f>
        <v>1.4771408178066579E-2</v>
      </c>
      <c r="C70" s="47">
        <f t="shared" ref="C70:U70" si="8">C51/(C19+C69)</f>
        <v>1.4043715147511756E-2</v>
      </c>
      <c r="D70" s="47">
        <f t="shared" si="8"/>
        <v>1.4068800336491325E-2</v>
      </c>
      <c r="E70" s="47">
        <f t="shared" si="8"/>
        <v>1.6451609571977405E-2</v>
      </c>
      <c r="F70" s="47">
        <f t="shared" si="8"/>
        <v>1.884307543985771E-2</v>
      </c>
      <c r="G70" s="47">
        <f t="shared" si="8"/>
        <v>1.5235480820128744E-2</v>
      </c>
      <c r="H70" s="47">
        <f t="shared" si="8"/>
        <v>1.4082742727597308E-2</v>
      </c>
      <c r="I70" s="47">
        <f t="shared" si="8"/>
        <v>1.710133765474869E-2</v>
      </c>
      <c r="J70" s="47">
        <f t="shared" si="8"/>
        <v>1.7957400078497009E-2</v>
      </c>
      <c r="K70" s="47">
        <f t="shared" si="8"/>
        <v>1.7583060481856327E-2</v>
      </c>
      <c r="L70" s="47">
        <f t="shared" si="8"/>
        <v>1.5219957559329476E-2</v>
      </c>
      <c r="M70" s="47">
        <f t="shared" si="8"/>
        <v>1.7801570885130832E-2</v>
      </c>
      <c r="N70" s="47">
        <f t="shared" si="8"/>
        <v>1.7054412879419931E-2</v>
      </c>
      <c r="O70" s="47">
        <f t="shared" si="8"/>
        <v>1.5963504991318767E-2</v>
      </c>
      <c r="P70" s="47">
        <f t="shared" si="8"/>
        <v>1.4249656592087398E-2</v>
      </c>
      <c r="Q70" s="47">
        <f t="shared" si="8"/>
        <v>1.8614490594832608E-2</v>
      </c>
      <c r="R70" s="47">
        <f t="shared" si="8"/>
        <v>1.8147997181496234E-2</v>
      </c>
      <c r="S70" s="47">
        <f t="shared" si="8"/>
        <v>1.7579766411976002E-2</v>
      </c>
      <c r="T70" s="47">
        <f t="shared" si="8"/>
        <v>1.5523790526279901E-2</v>
      </c>
      <c r="U70" s="47">
        <f t="shared" si="8"/>
        <v>1.8999183575828606E-2</v>
      </c>
      <c r="V70" s="47">
        <f>V51/(V19+V69)</f>
        <v>1.8289863283579136E-2</v>
      </c>
      <c r="W70" s="47">
        <f t="shared" ref="W70:AW70" si="9">W51/(W19+W69)</f>
        <v>1.8504468011080809E-2</v>
      </c>
      <c r="X70" s="47">
        <f t="shared" si="9"/>
        <v>1.5158184800870033E-2</v>
      </c>
      <c r="Y70" s="47">
        <f t="shared" si="9"/>
        <v>1.6390240845815061E-2</v>
      </c>
      <c r="Z70" s="47">
        <f t="shared" si="9"/>
        <v>1.9041965467441167E-2</v>
      </c>
      <c r="AA70" s="47">
        <f t="shared" si="9"/>
        <v>1.6145001828343022E-2</v>
      </c>
      <c r="AB70" s="47">
        <f t="shared" si="9"/>
        <v>1.4129587240636603E-2</v>
      </c>
      <c r="AC70" s="47">
        <f t="shared" si="9"/>
        <v>1.4373462911770909E-2</v>
      </c>
      <c r="AD70" s="47">
        <f t="shared" si="9"/>
        <v>1.3131876010915278E-2</v>
      </c>
      <c r="AE70" s="47">
        <f t="shared" si="9"/>
        <v>1.5296314996271525E-2</v>
      </c>
      <c r="AF70" s="47">
        <f t="shared" si="9"/>
        <v>1.5789943424531449E-2</v>
      </c>
      <c r="AG70" s="47">
        <f t="shared" si="9"/>
        <v>1.5789943424531449E-2</v>
      </c>
      <c r="AH70" s="47">
        <f t="shared" si="9"/>
        <v>1.2478698738063366E-2</v>
      </c>
      <c r="AI70" s="47">
        <f t="shared" si="9"/>
        <v>1.5310947099771923E-2</v>
      </c>
      <c r="AJ70" s="47">
        <f t="shared" si="9"/>
        <v>1.5890235553934505E-2</v>
      </c>
      <c r="AK70" s="47">
        <f t="shared" si="9"/>
        <v>1.6598947572288383E-2</v>
      </c>
      <c r="AL70" s="47">
        <f t="shared" si="9"/>
        <v>1.4649426526000941E-2</v>
      </c>
      <c r="AM70" s="47">
        <f t="shared" si="9"/>
        <v>1.6844885885592367E-2</v>
      </c>
      <c r="AN70" s="47">
        <f t="shared" si="9"/>
        <v>1.7368164623347601E-2</v>
      </c>
      <c r="AO70" s="47">
        <f t="shared" si="9"/>
        <v>1.9010671310816501E-2</v>
      </c>
      <c r="AP70" s="47">
        <f t="shared" si="9"/>
        <v>1.4844630250045085E-2</v>
      </c>
      <c r="AQ70" s="47">
        <f t="shared" si="9"/>
        <v>1.8365254443163077E-2</v>
      </c>
      <c r="AR70" s="47">
        <f t="shared" si="9"/>
        <v>1.8869537747109536E-2</v>
      </c>
      <c r="AS70" s="47">
        <f t="shared" si="9"/>
        <v>1.8423287735001195E-2</v>
      </c>
      <c r="AT70" s="47">
        <f t="shared" si="9"/>
        <v>1.603696031261918E-2</v>
      </c>
      <c r="AU70" s="47">
        <f t="shared" si="9"/>
        <v>1.7955938323440199E-2</v>
      </c>
      <c r="AV70" s="47">
        <f t="shared" si="9"/>
        <v>1.9442961160079288E-2</v>
      </c>
      <c r="AW70" s="47">
        <f t="shared" si="9"/>
        <v>2.1658221450607508E-2</v>
      </c>
      <c r="AX70" s="47"/>
      <c r="AY70" s="40" t="s">
        <v>78</v>
      </c>
      <c r="AZ70" s="42"/>
      <c r="BA70" s="42"/>
      <c r="BB70" s="42"/>
      <c r="BC70" s="42"/>
      <c r="BD70" s="51"/>
    </row>
    <row r="71" spans="1:76" s="43" customFormat="1" ht="13.8">
      <c r="A71" s="40" t="s">
        <v>79</v>
      </c>
      <c r="B71" s="47">
        <f>B70*4</f>
        <v>5.9085632712266314E-2</v>
      </c>
      <c r="C71" s="47">
        <f t="shared" ref="C71:E71" si="10">C70*4</f>
        <v>5.6174860590047025E-2</v>
      </c>
      <c r="D71" s="47">
        <f t="shared" si="10"/>
        <v>5.6275201345965302E-2</v>
      </c>
      <c r="E71" s="47">
        <f t="shared" si="10"/>
        <v>6.5806438287909622E-2</v>
      </c>
      <c r="F71" s="47">
        <f t="shared" ref="F71:U71" si="11">F70*4</f>
        <v>7.537230175943084E-2</v>
      </c>
      <c r="G71" s="47">
        <f t="shared" si="11"/>
        <v>6.0941923280514974E-2</v>
      </c>
      <c r="H71" s="47">
        <f t="shared" si="11"/>
        <v>5.633097091038923E-2</v>
      </c>
      <c r="I71" s="47">
        <f t="shared" si="11"/>
        <v>6.8405350618994762E-2</v>
      </c>
      <c r="J71" s="47">
        <f t="shared" si="11"/>
        <v>7.1829600313988037E-2</v>
      </c>
      <c r="K71" s="47">
        <f t="shared" si="11"/>
        <v>7.0332241927425307E-2</v>
      </c>
      <c r="L71" s="47">
        <f t="shared" si="11"/>
        <v>6.0879830237317904E-2</v>
      </c>
      <c r="M71" s="47">
        <f t="shared" si="11"/>
        <v>7.120628354052333E-2</v>
      </c>
      <c r="N71" s="47">
        <f t="shared" si="11"/>
        <v>6.8217651517679723E-2</v>
      </c>
      <c r="O71" s="47">
        <f t="shared" si="11"/>
        <v>6.3854019965275066E-2</v>
      </c>
      <c r="P71" s="47">
        <f t="shared" si="11"/>
        <v>5.6998626368349591E-2</v>
      </c>
      <c r="Q71" s="47">
        <f t="shared" si="11"/>
        <v>7.4457962379330431E-2</v>
      </c>
      <c r="R71" s="47">
        <f t="shared" si="11"/>
        <v>7.2591988725984935E-2</v>
      </c>
      <c r="S71" s="47">
        <f t="shared" si="11"/>
        <v>7.0319065647904008E-2</v>
      </c>
      <c r="T71" s="47">
        <f t="shared" si="11"/>
        <v>6.2095162105119603E-2</v>
      </c>
      <c r="U71" s="47">
        <f t="shared" si="11"/>
        <v>7.5996734303314425E-2</v>
      </c>
      <c r="V71" s="47">
        <f>V70*4</f>
        <v>7.3159453134316543E-2</v>
      </c>
      <c r="W71" s="47">
        <f t="shared" ref="W71:Y71" si="12">W70*4</f>
        <v>7.4017872044323238E-2</v>
      </c>
      <c r="X71" s="47">
        <f t="shared" si="12"/>
        <v>6.0632739203480134E-2</v>
      </c>
      <c r="Y71" s="47">
        <f t="shared" si="12"/>
        <v>6.5560963383260243E-2</v>
      </c>
      <c r="Z71" s="47">
        <f t="shared" ref="Z71:AW71" si="13">Z70*4</f>
        <v>7.6167861869764666E-2</v>
      </c>
      <c r="AA71" s="47">
        <f t="shared" si="13"/>
        <v>6.4580007313372087E-2</v>
      </c>
      <c r="AB71" s="47">
        <f t="shared" si="13"/>
        <v>5.6518348962546414E-2</v>
      </c>
      <c r="AC71" s="47">
        <f t="shared" si="13"/>
        <v>5.7493851647083635E-2</v>
      </c>
      <c r="AD71" s="47">
        <f t="shared" si="13"/>
        <v>5.2527504043661112E-2</v>
      </c>
      <c r="AE71" s="47">
        <f t="shared" si="13"/>
        <v>6.1185259985086102E-2</v>
      </c>
      <c r="AF71" s="47">
        <f t="shared" si="13"/>
        <v>6.3159773698125796E-2</v>
      </c>
      <c r="AG71" s="47">
        <f t="shared" si="13"/>
        <v>6.3159773698125796E-2</v>
      </c>
      <c r="AH71" s="47">
        <f t="shared" si="13"/>
        <v>4.9914794952253462E-2</v>
      </c>
      <c r="AI71" s="47">
        <f t="shared" si="13"/>
        <v>6.1243788399087694E-2</v>
      </c>
      <c r="AJ71" s="47">
        <f t="shared" si="13"/>
        <v>6.356094221573802E-2</v>
      </c>
      <c r="AK71" s="47">
        <f t="shared" si="13"/>
        <v>6.6395790289153531E-2</v>
      </c>
      <c r="AL71" s="47">
        <f t="shared" si="13"/>
        <v>5.8597706104003763E-2</v>
      </c>
      <c r="AM71" s="47">
        <f t="shared" si="13"/>
        <v>6.7379543542369469E-2</v>
      </c>
      <c r="AN71" s="47">
        <f t="shared" si="13"/>
        <v>6.9472658493390405E-2</v>
      </c>
      <c r="AO71" s="47">
        <f t="shared" si="13"/>
        <v>7.6042685243266003E-2</v>
      </c>
      <c r="AP71" s="47">
        <f t="shared" si="13"/>
        <v>5.9378521000180338E-2</v>
      </c>
      <c r="AQ71" s="47">
        <f t="shared" si="13"/>
        <v>7.3461017772652307E-2</v>
      </c>
      <c r="AR71" s="47">
        <f t="shared" si="13"/>
        <v>7.5478150988438145E-2</v>
      </c>
      <c r="AS71" s="47">
        <f t="shared" si="13"/>
        <v>7.3693150940004781E-2</v>
      </c>
      <c r="AT71" s="47">
        <f t="shared" si="13"/>
        <v>6.414784125047672E-2</v>
      </c>
      <c r="AU71" s="47">
        <f t="shared" si="13"/>
        <v>7.1823753293760798E-2</v>
      </c>
      <c r="AV71" s="47">
        <f t="shared" si="13"/>
        <v>7.7771844640317153E-2</v>
      </c>
      <c r="AW71" s="47">
        <f t="shared" si="13"/>
        <v>8.6632885802430032E-2</v>
      </c>
      <c r="AX71" s="47"/>
      <c r="AY71" s="40" t="s">
        <v>79</v>
      </c>
      <c r="AZ71" s="42"/>
      <c r="BA71" s="42"/>
      <c r="BB71" s="42"/>
      <c r="BC71" s="104">
        <f>AVERAGE(AG71:AT71)</f>
        <v>6.5851883206367173E-2</v>
      </c>
      <c r="BD71" s="51"/>
    </row>
    <row r="72" spans="1:76" s="43" customFormat="1" ht="13.8">
      <c r="A72" s="40" t="s">
        <v>90</v>
      </c>
      <c r="B72" s="47">
        <f>(B56*4)/(B19+B69)</f>
        <v>7.1120117230810104E-2</v>
      </c>
      <c r="C72" s="47">
        <f t="shared" ref="C72:U72" si="14">(C56*4)/(C19+C69)</f>
        <v>7.7022994043895315E-2</v>
      </c>
      <c r="D72" s="47">
        <f t="shared" si="14"/>
        <v>6.3851106737846192E-2</v>
      </c>
      <c r="E72" s="47">
        <f t="shared" si="14"/>
        <v>7.8152355739478693E-2</v>
      </c>
      <c r="F72" s="47">
        <f t="shared" si="14"/>
        <v>8.4643454200280327E-2</v>
      </c>
      <c r="G72" s="47">
        <f t="shared" si="14"/>
        <v>7.8557723250772399E-2</v>
      </c>
      <c r="H72" s="47">
        <f t="shared" si="14"/>
        <v>6.6305999718537845E-2</v>
      </c>
      <c r="I72" s="47">
        <f t="shared" si="14"/>
        <v>8.4729749150967607E-2</v>
      </c>
      <c r="J72" s="47">
        <f t="shared" si="14"/>
        <v>8.113362898572761E-2</v>
      </c>
      <c r="K72" s="47">
        <f t="shared" si="14"/>
        <v>9.3162680115158186E-2</v>
      </c>
      <c r="L72" s="47">
        <f t="shared" si="14"/>
        <v>7.021954891059895E-2</v>
      </c>
      <c r="M72" s="47">
        <f t="shared" si="14"/>
        <v>8.041638890494486E-2</v>
      </c>
      <c r="N72" s="47">
        <f t="shared" si="14"/>
        <v>7.1151474592508063E-2</v>
      </c>
      <c r="O72" s="47">
        <f t="shared" si="14"/>
        <v>8.194835539123807E-2</v>
      </c>
      <c r="P72" s="47">
        <f t="shared" si="14"/>
        <v>7.5578335874972299E-2</v>
      </c>
      <c r="Q72" s="47">
        <f t="shared" si="14"/>
        <v>9.1257450567050244E-2</v>
      </c>
      <c r="R72" s="47">
        <f t="shared" si="14"/>
        <v>8.6049482531843205E-2</v>
      </c>
      <c r="S72" s="47">
        <f t="shared" si="14"/>
        <v>9.5764432378994374E-2</v>
      </c>
      <c r="T72" s="47">
        <f t="shared" si="14"/>
        <v>7.5069343836280375E-2</v>
      </c>
      <c r="U72" s="47">
        <f t="shared" si="14"/>
        <v>8.6209195573512212E-2</v>
      </c>
      <c r="V72" s="47">
        <f>(V56*4)/(V19+V69)</f>
        <v>8.2987255371884533E-2</v>
      </c>
      <c r="W72" s="47">
        <f t="shared" ref="W72:AW72" si="15">(W56*4)/(W19+W69)</f>
        <v>0.10737844593007188</v>
      </c>
      <c r="X72" s="47">
        <f t="shared" si="15"/>
        <v>7.3211566579337778E-2</v>
      </c>
      <c r="Y72" s="47">
        <f t="shared" si="15"/>
        <v>7.7657788986959478E-2</v>
      </c>
      <c r="Z72" s="47">
        <f t="shared" si="15"/>
        <v>8.6895658156752431E-2</v>
      </c>
      <c r="AA72" s="47">
        <f t="shared" si="15"/>
        <v>9.0430181545181704E-2</v>
      </c>
      <c r="AB72" s="47">
        <f t="shared" si="15"/>
        <v>6.8271899554773016E-2</v>
      </c>
      <c r="AC72" s="47">
        <f t="shared" si="15"/>
        <v>7.1961353709652176E-2</v>
      </c>
      <c r="AD72" s="47">
        <f t="shared" si="15"/>
        <v>6.2106753040743937E-2</v>
      </c>
      <c r="AE72" s="47">
        <f t="shared" si="15"/>
        <v>8.0975316673289097E-2</v>
      </c>
      <c r="AF72" s="47">
        <f t="shared" si="15"/>
        <v>0.10121109585635972</v>
      </c>
      <c r="AG72" s="47">
        <f t="shared" si="15"/>
        <v>0.10121109585635972</v>
      </c>
      <c r="AH72" s="47">
        <f t="shared" si="15"/>
        <v>7.0070797939740137E-2</v>
      </c>
      <c r="AI72" s="47">
        <f t="shared" si="15"/>
        <v>7.8269800823978469E-2</v>
      </c>
      <c r="AJ72" s="47">
        <f t="shared" si="15"/>
        <v>8.1984291956959471E-2</v>
      </c>
      <c r="AK72" s="47">
        <f t="shared" si="15"/>
        <v>0.10676345391270603</v>
      </c>
      <c r="AL72" s="47">
        <f t="shared" si="15"/>
        <v>7.9296236411726048E-2</v>
      </c>
      <c r="AM72" s="47">
        <f t="shared" si="15"/>
        <v>8.3425170169601631E-2</v>
      </c>
      <c r="AN72" s="47">
        <f t="shared" si="15"/>
        <v>8.9965790442440768E-2</v>
      </c>
      <c r="AO72" s="47">
        <f t="shared" si="15"/>
        <v>0.11677026304275005</v>
      </c>
      <c r="AP72" s="47">
        <f t="shared" si="15"/>
        <v>7.580175757170296E-2</v>
      </c>
      <c r="AQ72" s="47">
        <f t="shared" si="15"/>
        <v>9.2460384707522908E-2</v>
      </c>
      <c r="AR72" s="47">
        <f t="shared" si="15"/>
        <v>9.0719425423804817E-2</v>
      </c>
      <c r="AS72" s="47">
        <f t="shared" si="15"/>
        <v>0.11283150645419231</v>
      </c>
      <c r="AT72" s="47">
        <f t="shared" si="15"/>
        <v>8.508912510361992E-2</v>
      </c>
      <c r="AU72" s="47">
        <f t="shared" si="15"/>
        <v>9.0416577929735842E-2</v>
      </c>
      <c r="AV72" s="47">
        <f t="shared" si="15"/>
        <v>9.6542675310808027E-2</v>
      </c>
      <c r="AW72" s="47">
        <f t="shared" si="15"/>
        <v>0.13363541117054828</v>
      </c>
      <c r="AX72" s="47"/>
      <c r="AY72" s="40" t="s">
        <v>90</v>
      </c>
      <c r="AZ72" s="42"/>
      <c r="BA72" s="42"/>
      <c r="BB72" s="42"/>
      <c r="BC72" s="103"/>
      <c r="BD72" s="51"/>
    </row>
    <row r="73" spans="1:76" s="43" customFormat="1" ht="13.8">
      <c r="A73" s="40" t="s">
        <v>119</v>
      </c>
      <c r="B73" s="47">
        <f>B72/B71</f>
        <v>1.2036786942292554</v>
      </c>
      <c r="C73" s="47">
        <f t="shared" ref="C73:AW73" si="16">C72/C71</f>
        <v>1.3711292424202675</v>
      </c>
      <c r="D73" s="47">
        <f t="shared" si="16"/>
        <v>1.1346224484441414</v>
      </c>
      <c r="E73" s="47">
        <f t="shared" si="16"/>
        <v>1.1876095678899148</v>
      </c>
      <c r="F73" s="47">
        <f t="shared" si="16"/>
        <v>1.1230047673274015</v>
      </c>
      <c r="G73" s="47">
        <f t="shared" si="16"/>
        <v>1.2890588124232985</v>
      </c>
      <c r="H73" s="47">
        <f t="shared" si="16"/>
        <v>1.1770789433758704</v>
      </c>
      <c r="I73" s="47">
        <f t="shared" si="16"/>
        <v>1.2386421293693346</v>
      </c>
      <c r="J73" s="47">
        <f t="shared" si="16"/>
        <v>1.1295291722502834</v>
      </c>
      <c r="K73" s="47">
        <f t="shared" si="16"/>
        <v>1.3246084237054641</v>
      </c>
      <c r="L73" s="47">
        <f t="shared" si="16"/>
        <v>1.1534123639450626</v>
      </c>
      <c r="M73" s="47">
        <f t="shared" si="16"/>
        <v>1.1293439975585875</v>
      </c>
      <c r="N73" s="47">
        <f t="shared" si="16"/>
        <v>1.0430068026318378</v>
      </c>
      <c r="O73" s="47">
        <f t="shared" si="16"/>
        <v>1.2833703412221036</v>
      </c>
      <c r="P73" s="47">
        <f t="shared" si="16"/>
        <v>1.3259676713356678</v>
      </c>
      <c r="Q73" s="47">
        <f t="shared" si="16"/>
        <v>1.2256237969840464</v>
      </c>
      <c r="R73" s="47">
        <f t="shared" si="16"/>
        <v>1.1853853853853855</v>
      </c>
      <c r="S73" s="47">
        <f t="shared" si="16"/>
        <v>1.3618558707605468</v>
      </c>
      <c r="T73" s="47">
        <f t="shared" si="16"/>
        <v>1.2089402989108402</v>
      </c>
      <c r="U73" s="47">
        <f t="shared" si="16"/>
        <v>1.1343802646760888</v>
      </c>
      <c r="V73" s="47">
        <f t="shared" si="16"/>
        <v>1.1343340035569254</v>
      </c>
      <c r="W73" s="47">
        <f t="shared" si="16"/>
        <v>1.4507097132672462</v>
      </c>
      <c r="X73" s="47">
        <f t="shared" si="16"/>
        <v>1.2074593287570894</v>
      </c>
      <c r="Y73" s="47">
        <f t="shared" si="16"/>
        <v>1.1845126273234101</v>
      </c>
      <c r="Z73" s="47">
        <f t="shared" si="16"/>
        <v>1.1408441306299322</v>
      </c>
      <c r="AA73" s="47">
        <f t="shared" si="16"/>
        <v>1.4002813766553572</v>
      </c>
      <c r="AB73" s="47">
        <f t="shared" si="16"/>
        <v>1.2079599069678317</v>
      </c>
      <c r="AC73" s="47">
        <f t="shared" si="16"/>
        <v>1.2516356383874727</v>
      </c>
      <c r="AD73" s="47">
        <f t="shared" si="16"/>
        <v>1.1823663463834204</v>
      </c>
      <c r="AE73" s="47">
        <f t="shared" si="16"/>
        <v>1.3234448410127997</v>
      </c>
      <c r="AF73" s="47">
        <f t="shared" si="16"/>
        <v>1.6024613441476447</v>
      </c>
      <c r="AG73" s="47">
        <f t="shared" si="16"/>
        <v>1.6024613441476447</v>
      </c>
      <c r="AH73" s="47">
        <f t="shared" si="16"/>
        <v>1.4038081896713612</v>
      </c>
      <c r="AI73" s="47">
        <f t="shared" si="16"/>
        <v>1.2780039065177162</v>
      </c>
      <c r="AJ73" s="47">
        <f t="shared" si="16"/>
        <v>1.2898533139846964</v>
      </c>
      <c r="AK73" s="47">
        <f t="shared" si="16"/>
        <v>1.6079852871356966</v>
      </c>
      <c r="AL73" s="47">
        <f t="shared" si="16"/>
        <v>1.3532310679702193</v>
      </c>
      <c r="AM73" s="47">
        <f t="shared" si="16"/>
        <v>1.2381379538011026</v>
      </c>
      <c r="AN73" s="47">
        <f t="shared" si="16"/>
        <v>1.2949812544024073</v>
      </c>
      <c r="AO73" s="47">
        <f t="shared" si="16"/>
        <v>1.5355883694689845</v>
      </c>
      <c r="AP73" s="47">
        <f t="shared" si="16"/>
        <v>1.2765854772885425</v>
      </c>
      <c r="AQ73" s="47">
        <f t="shared" si="16"/>
        <v>1.2586319589754389</v>
      </c>
      <c r="AR73" s="47">
        <f t="shared" si="16"/>
        <v>1.201929621165486</v>
      </c>
      <c r="AS73" s="47">
        <f t="shared" si="16"/>
        <v>1.5310989558046029</v>
      </c>
      <c r="AT73" s="47">
        <f t="shared" si="16"/>
        <v>1.326453446365782</v>
      </c>
      <c r="AU73" s="47">
        <f t="shared" si="16"/>
        <v>1.2588673493562772</v>
      </c>
      <c r="AV73" s="47">
        <f t="shared" si="16"/>
        <v>1.2413576630116347</v>
      </c>
      <c r="AW73" s="47">
        <f t="shared" si="16"/>
        <v>1.5425483052164453</v>
      </c>
      <c r="AX73" s="47"/>
      <c r="AY73" s="40" t="s">
        <v>119</v>
      </c>
      <c r="AZ73" s="42"/>
      <c r="BA73" s="42"/>
      <c r="BB73" s="42"/>
      <c r="BC73" s="103"/>
      <c r="BD73" s="51"/>
    </row>
    <row r="74" spans="1:76" s="43" customFormat="1" ht="13.8">
      <c r="A74" s="40" t="s">
        <v>80</v>
      </c>
      <c r="B74" s="47">
        <f>B51*4/B19</f>
        <v>6.4442352339409023E-2</v>
      </c>
      <c r="C74" s="47">
        <f t="shared" ref="C74:U74" si="17">C51*4/C19</f>
        <v>6.1148975730191797E-2</v>
      </c>
      <c r="D74" s="47">
        <f t="shared" si="17"/>
        <v>6.1186460926286559E-2</v>
      </c>
      <c r="E74" s="47">
        <f t="shared" si="17"/>
        <v>7.172712849731637E-2</v>
      </c>
      <c r="F74" s="47">
        <f t="shared" si="17"/>
        <v>8.2054874556999724E-2</v>
      </c>
      <c r="G74" s="47">
        <f t="shared" si="17"/>
        <v>6.6170201025899433E-2</v>
      </c>
      <c r="H74" s="47">
        <f t="shared" si="17"/>
        <v>6.1129461634167929E-2</v>
      </c>
      <c r="I74" s="47">
        <f t="shared" si="17"/>
        <v>7.4447869174380607E-2</v>
      </c>
      <c r="J74" s="47">
        <f t="shared" si="17"/>
        <v>7.8001458858848752E-2</v>
      </c>
      <c r="K74" s="47">
        <f t="shared" si="17"/>
        <v>7.6312441409699755E-2</v>
      </c>
      <c r="L74" s="47">
        <f t="shared" si="17"/>
        <v>6.6071408673612664E-2</v>
      </c>
      <c r="M74" s="47">
        <f t="shared" si="17"/>
        <v>7.7379708550665408E-2</v>
      </c>
      <c r="N74" s="47">
        <f t="shared" si="17"/>
        <v>7.3956999798055631E-2</v>
      </c>
      <c r="O74" s="47">
        <f t="shared" si="17"/>
        <v>6.9178346718595476E-2</v>
      </c>
      <c r="P74" s="47">
        <f t="shared" si="17"/>
        <v>6.1814155299513174E-2</v>
      </c>
      <c r="Q74" s="47">
        <f t="shared" si="17"/>
        <v>8.1026681141810927E-2</v>
      </c>
      <c r="R74" s="47">
        <f t="shared" si="17"/>
        <v>7.8652063956729551E-2</v>
      </c>
      <c r="S74" s="47">
        <f t="shared" si="17"/>
        <v>7.6199692805968125E-2</v>
      </c>
      <c r="T74" s="47">
        <f t="shared" si="17"/>
        <v>6.7198572886176755E-2</v>
      </c>
      <c r="U74" s="47">
        <f t="shared" si="17"/>
        <v>8.2395087172340065E-2</v>
      </c>
      <c r="V74" s="47">
        <f>V51*4/V19</f>
        <v>7.9099463533510758E-2</v>
      </c>
      <c r="W74" s="47">
        <f t="shared" ref="W74:AW74" si="18">W51*4/W19</f>
        <v>8.0036273243296735E-2</v>
      </c>
      <c r="X74" s="47">
        <f t="shared" si="18"/>
        <v>6.5552399368055361E-2</v>
      </c>
      <c r="Y74" s="47">
        <f t="shared" si="18"/>
        <v>7.0971405328529566E-2</v>
      </c>
      <c r="Z74" s="47">
        <f t="shared" si="18"/>
        <v>8.2210840034070698E-2</v>
      </c>
      <c r="AA74" s="47">
        <f t="shared" si="18"/>
        <v>6.9573892697520109E-2</v>
      </c>
      <c r="AB74" s="47">
        <f t="shared" si="18"/>
        <v>6.0930017244663147E-2</v>
      </c>
      <c r="AC74" s="47">
        <f t="shared" si="18"/>
        <v>6.1989928389870691E-2</v>
      </c>
      <c r="AD74" s="47">
        <f t="shared" si="18"/>
        <v>5.6500993656181088E-2</v>
      </c>
      <c r="AE74" s="47">
        <f t="shared" si="18"/>
        <v>6.5534455274017495E-2</v>
      </c>
      <c r="AF74" s="47">
        <f t="shared" si="18"/>
        <v>6.7624386171855441E-2</v>
      </c>
      <c r="AG74" s="47">
        <f t="shared" si="18"/>
        <v>6.7624386171855441E-2</v>
      </c>
      <c r="AH74" s="47">
        <f t="shared" si="18"/>
        <v>5.3356785671059753E-2</v>
      </c>
      <c r="AI74" s="47">
        <f t="shared" si="18"/>
        <v>6.5742027014274576E-2</v>
      </c>
      <c r="AJ74" s="47">
        <f t="shared" si="18"/>
        <v>6.8189498636936838E-2</v>
      </c>
      <c r="AK74" s="47">
        <f t="shared" si="18"/>
        <v>7.1066344952080099E-2</v>
      </c>
      <c r="AL74" s="47">
        <f t="shared" si="18"/>
        <v>6.2707965586781433E-2</v>
      </c>
      <c r="AM74" s="47">
        <f t="shared" si="18"/>
        <v>7.2419467489328898E-2</v>
      </c>
      <c r="AN74" s="47">
        <f t="shared" si="18"/>
        <v>7.4571043850403917E-2</v>
      </c>
      <c r="AO74" s="47">
        <f t="shared" si="18"/>
        <v>8.1668482832257694E-2</v>
      </c>
      <c r="AP74" s="47">
        <f t="shared" si="18"/>
        <v>6.3707051695941708E-2</v>
      </c>
      <c r="AQ74" s="47">
        <f t="shared" si="18"/>
        <v>7.9052950089808074E-2</v>
      </c>
      <c r="AR74" s="47">
        <f t="shared" si="18"/>
        <v>8.108430052387923E-2</v>
      </c>
      <c r="AS74" s="47">
        <f t="shared" si="18"/>
        <v>7.9022195006862986E-2</v>
      </c>
      <c r="AT74" s="47">
        <f t="shared" si="18"/>
        <v>6.8725041407656742E-2</v>
      </c>
      <c r="AU74" s="47">
        <f t="shared" si="18"/>
        <v>7.7085886212544572E-2</v>
      </c>
      <c r="AV74" s="47">
        <f t="shared" si="18"/>
        <v>8.3337435458900225E-2</v>
      </c>
      <c r="AW74" s="47">
        <f t="shared" si="18"/>
        <v>9.2998959095103251E-2</v>
      </c>
      <c r="AX74" s="47"/>
      <c r="AY74" s="40" t="s">
        <v>80</v>
      </c>
      <c r="AZ74" s="42"/>
      <c r="BA74" s="42"/>
      <c r="BB74" s="42"/>
      <c r="BC74" s="42"/>
      <c r="BD74" s="51"/>
    </row>
    <row r="75" spans="1:76" s="43" customFormat="1" ht="13.8">
      <c r="A75" s="40" t="s">
        <v>82</v>
      </c>
      <c r="B75" s="47">
        <f>B51/B48</f>
        <v>3.6925177069218759E-2</v>
      </c>
      <c r="C75" s="47">
        <f t="shared" ref="C75:U75" si="19">C51/C48</f>
        <v>3.6690285998839785E-2</v>
      </c>
      <c r="D75" s="47">
        <f t="shared" si="19"/>
        <v>3.5861446890295502E-2</v>
      </c>
      <c r="E75" s="47">
        <f t="shared" si="19"/>
        <v>4.0934966636430321E-2</v>
      </c>
      <c r="F75" s="47">
        <f t="shared" si="19"/>
        <v>4.5010081681455934E-2</v>
      </c>
      <c r="G75" s="47">
        <f t="shared" si="19"/>
        <v>4.0342938462388039E-2</v>
      </c>
      <c r="H75" s="47">
        <f t="shared" si="19"/>
        <v>3.6164968490308723E-2</v>
      </c>
      <c r="I75" s="47">
        <f t="shared" si="19"/>
        <v>4.2773612722925264E-2</v>
      </c>
      <c r="J75" s="47">
        <f t="shared" si="19"/>
        <v>4.5173746746923295E-2</v>
      </c>
      <c r="K75" s="47">
        <f t="shared" si="19"/>
        <v>4.8074409039418925E-2</v>
      </c>
      <c r="L75" s="47">
        <f t="shared" si="19"/>
        <v>4.0193870870350305E-2</v>
      </c>
      <c r="M75" s="47">
        <f t="shared" si="19"/>
        <v>4.739811511685444E-2</v>
      </c>
      <c r="N75" s="47">
        <f t="shared" si="19"/>
        <v>4.5903879520873117E-2</v>
      </c>
      <c r="O75" s="47">
        <f t="shared" si="19"/>
        <v>4.6300290792061875E-2</v>
      </c>
      <c r="P75" s="47">
        <f t="shared" si="19"/>
        <v>3.9588739538548086E-2</v>
      </c>
      <c r="Q75" s="47">
        <f t="shared" si="19"/>
        <v>5.0056657541955249E-2</v>
      </c>
      <c r="R75" s="47">
        <f t="shared" si="19"/>
        <v>4.8434761231428779E-2</v>
      </c>
      <c r="S75" s="47">
        <f t="shared" si="19"/>
        <v>5.0136863317215501E-2</v>
      </c>
      <c r="T75" s="47">
        <f t="shared" si="19"/>
        <v>4.3697680453994817E-2</v>
      </c>
      <c r="U75" s="47">
        <f t="shared" si="19"/>
        <v>5.1535414946869973E-2</v>
      </c>
      <c r="V75" s="47">
        <f>V51/V48</f>
        <v>4.9138295882492848E-2</v>
      </c>
      <c r="W75" s="47">
        <f t="shared" ref="W75:AW75" si="20">W51/W48</f>
        <v>5.280897162392207E-2</v>
      </c>
      <c r="X75" s="47">
        <f t="shared" si="20"/>
        <v>4.2194995577268517E-2</v>
      </c>
      <c r="Y75" s="47">
        <f t="shared" si="20"/>
        <v>4.4245088541336498E-2</v>
      </c>
      <c r="Z75" s="47">
        <f t="shared" si="20"/>
        <v>5.2340385815107401E-2</v>
      </c>
      <c r="AA75" s="47">
        <f t="shared" si="20"/>
        <v>4.7963900773474108E-2</v>
      </c>
      <c r="AB75" s="47">
        <f t="shared" si="20"/>
        <v>4.1032768887644851E-2</v>
      </c>
      <c r="AC75" s="47">
        <f t="shared" si="20"/>
        <v>4.2668788281191652E-2</v>
      </c>
      <c r="AD75" s="47">
        <f t="shared" si="20"/>
        <v>3.9089224423329176E-2</v>
      </c>
      <c r="AE75" s="47">
        <f t="shared" si="20"/>
        <v>4.7817229767271728E-2</v>
      </c>
      <c r="AF75" s="47">
        <f t="shared" si="20"/>
        <v>5.2444388200328797E-2</v>
      </c>
      <c r="AG75" s="47">
        <f t="shared" si="20"/>
        <v>5.2444388200328797E-2</v>
      </c>
      <c r="AH75" s="47">
        <f t="shared" si="20"/>
        <v>4.0276277434700941E-2</v>
      </c>
      <c r="AI75" s="47">
        <f t="shared" si="20"/>
        <v>4.6993839574961317E-2</v>
      </c>
      <c r="AJ75" s="47">
        <f t="shared" si="20"/>
        <v>4.8750569867989854E-2</v>
      </c>
      <c r="AK75" s="47">
        <f t="shared" si="20"/>
        <v>5.5155162129579244E-2</v>
      </c>
      <c r="AL75" s="47">
        <f t="shared" si="20"/>
        <v>4.7821632437092691E-2</v>
      </c>
      <c r="AM75" s="47">
        <f t="shared" si="20"/>
        <v>5.2585578139993774E-2</v>
      </c>
      <c r="AN75" s="47">
        <f t="shared" si="20"/>
        <v>5.4670046135850615E-2</v>
      </c>
      <c r="AO75" s="47">
        <f t="shared" si="20"/>
        <v>6.3130791763167812E-2</v>
      </c>
      <c r="AP75" s="47">
        <f t="shared" si="20"/>
        <v>4.7778065547343387E-2</v>
      </c>
      <c r="AQ75" s="47">
        <f t="shared" si="20"/>
        <v>5.7276086308723682E-2</v>
      </c>
      <c r="AR75" s="47">
        <f t="shared" si="20"/>
        <v>5.8596214178790469E-2</v>
      </c>
      <c r="AS75" s="47">
        <f t="shared" si="20"/>
        <v>6.292886846719381E-2</v>
      </c>
      <c r="AT75" s="47">
        <f t="shared" si="20"/>
        <v>5.4772135411513892E-2</v>
      </c>
      <c r="AU75" s="47">
        <f t="shared" si="20"/>
        <v>5.9534325147067989E-2</v>
      </c>
      <c r="AV75" s="47">
        <f t="shared" si="20"/>
        <v>6.4315837023021988E-2</v>
      </c>
      <c r="AW75" s="47">
        <f t="shared" si="20"/>
        <v>7.3505277611155273E-2</v>
      </c>
      <c r="AX75" s="47"/>
      <c r="AY75" s="40" t="s">
        <v>82</v>
      </c>
      <c r="AZ75" s="42"/>
      <c r="BA75" s="42"/>
      <c r="BB75" s="42"/>
      <c r="BC75" s="42"/>
      <c r="BD75" s="51"/>
    </row>
    <row r="76" spans="1:76" s="43" customFormat="1" ht="13.8">
      <c r="A76" s="40" t="s">
        <v>81</v>
      </c>
      <c r="B76" s="47">
        <f>B69/B19</f>
        <v>9.0660273593560825E-2</v>
      </c>
      <c r="C76" s="47">
        <f t="shared" ref="C76:AW76" si="21">C69/C19</f>
        <v>8.854699571833162E-2</v>
      </c>
      <c r="D76" s="47">
        <f t="shared" si="21"/>
        <v>8.7272181402392707E-2</v>
      </c>
      <c r="E76" s="47">
        <f t="shared" si="21"/>
        <v>8.9971291008079712E-2</v>
      </c>
      <c r="F76" s="47">
        <f t="shared" si="21"/>
        <v>8.8660856064844001E-2</v>
      </c>
      <c r="G76" s="47">
        <f t="shared" si="21"/>
        <v>8.5791151049151429E-2</v>
      </c>
      <c r="H76" s="47">
        <f t="shared" si="21"/>
        <v>8.5183881020124599E-2</v>
      </c>
      <c r="I76" s="47">
        <f t="shared" si="21"/>
        <v>8.8334004587470927E-2</v>
      </c>
      <c r="J76" s="47">
        <f t="shared" si="21"/>
        <v>8.5923609735843176E-2</v>
      </c>
      <c r="K76" s="47">
        <f t="shared" si="21"/>
        <v>8.5027852353196792E-2</v>
      </c>
      <c r="L76" s="47">
        <f t="shared" si="21"/>
        <v>8.5275836283663822E-2</v>
      </c>
      <c r="M76" s="47">
        <f t="shared" si="21"/>
        <v>8.6697756197720882E-2</v>
      </c>
      <c r="N76" s="47">
        <f t="shared" si="21"/>
        <v>8.4132891600474727E-2</v>
      </c>
      <c r="O76" s="47">
        <f t="shared" si="21"/>
        <v>8.3382796513295152E-2</v>
      </c>
      <c r="P76" s="47">
        <f t="shared" si="21"/>
        <v>8.4484999691809629E-2</v>
      </c>
      <c r="Q76" s="47">
        <f t="shared" si="21"/>
        <v>8.8220501240898419E-2</v>
      </c>
      <c r="R76" s="47">
        <f t="shared" si="21"/>
        <v>8.3481322623902024E-2</v>
      </c>
      <c r="S76" s="47">
        <f t="shared" si="21"/>
        <v>8.3627777244782181E-2</v>
      </c>
      <c r="T76" s="47">
        <f t="shared" si="21"/>
        <v>8.2186930640710643E-2</v>
      </c>
      <c r="U76" s="47">
        <f t="shared" si="21"/>
        <v>8.419247126447367E-2</v>
      </c>
      <c r="V76" s="47">
        <f t="shared" si="21"/>
        <v>8.119265719890896E-2</v>
      </c>
      <c r="W76" s="47">
        <f t="shared" si="21"/>
        <v>8.1310108393410255E-2</v>
      </c>
      <c r="X76" s="47">
        <f t="shared" si="21"/>
        <v>8.1138675725421508E-2</v>
      </c>
      <c r="Y76" s="47">
        <f t="shared" si="21"/>
        <v>8.2525357561337762E-2</v>
      </c>
      <c r="Z76" s="47">
        <f t="shared" si="21"/>
        <v>7.9337636845295698E-2</v>
      </c>
      <c r="AA76" s="47">
        <f t="shared" si="21"/>
        <v>7.7328659315806014E-2</v>
      </c>
      <c r="AB76" s="47">
        <f t="shared" si="21"/>
        <v>7.8057274550611067E-2</v>
      </c>
      <c r="AC76" s="47">
        <f t="shared" si="21"/>
        <v>7.8201000871979606E-2</v>
      </c>
      <c r="AD76" s="47">
        <f t="shared" si="21"/>
        <v>7.5645886566724829E-2</v>
      </c>
      <c r="AE76" s="47">
        <f t="shared" si="21"/>
        <v>7.1082402689659374E-2</v>
      </c>
      <c r="AF76" s="47">
        <f t="shared" si="21"/>
        <v>7.0687594529207753E-2</v>
      </c>
      <c r="AG76" s="47">
        <f t="shared" si="21"/>
        <v>7.0687594529207753E-2</v>
      </c>
      <c r="AH76" s="47">
        <f t="shared" si="21"/>
        <v>6.8957324618858423E-2</v>
      </c>
      <c r="AI76" s="47">
        <f t="shared" si="21"/>
        <v>7.3448079107625672E-2</v>
      </c>
      <c r="AJ76" s="47">
        <f t="shared" si="21"/>
        <v>7.2820764762872955E-2</v>
      </c>
      <c r="AK76" s="47">
        <f t="shared" si="21"/>
        <v>7.0344138424835681E-2</v>
      </c>
      <c r="AL76" s="47">
        <f t="shared" si="21"/>
        <v>7.0143692578724159E-2</v>
      </c>
      <c r="AM76" s="47">
        <f t="shared" si="21"/>
        <v>7.4799021809790714E-2</v>
      </c>
      <c r="AN76" s="47">
        <f t="shared" si="21"/>
        <v>7.3386933328578069E-2</v>
      </c>
      <c r="AO76" s="47">
        <f t="shared" si="21"/>
        <v>7.3982100592507649E-2</v>
      </c>
      <c r="AP76" s="47">
        <f t="shared" si="21"/>
        <v>7.2897246729136667E-2</v>
      </c>
      <c r="AQ76" s="47">
        <f t="shared" si="21"/>
        <v>7.6121084170950509E-2</v>
      </c>
      <c r="AR76" s="47">
        <f t="shared" si="21"/>
        <v>7.427513077658518E-2</v>
      </c>
      <c r="AS76" s="47">
        <f t="shared" si="21"/>
        <v>7.231396675108509E-2</v>
      </c>
      <c r="AT76" s="47">
        <f t="shared" si="21"/>
        <v>7.1353923498493635E-2</v>
      </c>
      <c r="AU76" s="47">
        <f t="shared" si="21"/>
        <v>7.3264521519246228E-2</v>
      </c>
      <c r="AV76" s="47">
        <f t="shared" si="21"/>
        <v>7.1563055297493391E-2</v>
      </c>
      <c r="AW76" s="47">
        <f t="shared" si="21"/>
        <v>7.348333411392205E-2</v>
      </c>
      <c r="AX76" s="47"/>
      <c r="AY76" s="40" t="s">
        <v>81</v>
      </c>
      <c r="AZ76" s="42"/>
      <c r="BA76" s="42"/>
      <c r="BB76" s="42"/>
      <c r="BC76" s="42"/>
      <c r="BD76" s="51"/>
    </row>
    <row r="77" spans="1:76" s="43" customFormat="1" ht="13.8">
      <c r="A77" s="40" t="s">
        <v>115</v>
      </c>
      <c r="B77" s="47">
        <f>B69/B67</f>
        <v>0.58543326672388452</v>
      </c>
      <c r="C77" s="47">
        <f t="shared" ref="C77:AW77" si="22">C69/C67</f>
        <v>0.58791385998301449</v>
      </c>
      <c r="D77" s="47">
        <f t="shared" si="22"/>
        <v>0.58436990486321627</v>
      </c>
      <c r="E77" s="47">
        <f t="shared" si="22"/>
        <v>0.58222648681025868</v>
      </c>
      <c r="F77" s="47">
        <f t="shared" si="22"/>
        <v>0.57476236453820118</v>
      </c>
      <c r="G77" s="47">
        <f t="shared" si="22"/>
        <v>0.58443958147541231</v>
      </c>
      <c r="H77" s="47">
        <f t="shared" si="22"/>
        <v>0.58270925481551128</v>
      </c>
      <c r="I77" s="47">
        <f t="shared" si="22"/>
        <v>0.58011682414915555</v>
      </c>
      <c r="J77" s="47">
        <f t="shared" si="22"/>
        <v>0.57693668535413567</v>
      </c>
      <c r="K77" s="47">
        <f t="shared" si="22"/>
        <v>0.58309247651946472</v>
      </c>
      <c r="L77" s="47">
        <f t="shared" si="22"/>
        <v>0.58365644354539448</v>
      </c>
      <c r="M77" s="47">
        <f t="shared" si="22"/>
        <v>0.58251251406934468</v>
      </c>
      <c r="N77" s="47">
        <f t="shared" si="22"/>
        <v>0.58148783281866701</v>
      </c>
      <c r="O77" s="47">
        <f t="shared" si="22"/>
        <v>0.58846419373598902</v>
      </c>
      <c r="P77" s="47">
        <f t="shared" si="22"/>
        <v>0.58842209396810907</v>
      </c>
      <c r="Q77" s="47">
        <f t="shared" si="22"/>
        <v>0.58397338169193702</v>
      </c>
      <c r="R77" s="47">
        <f t="shared" si="22"/>
        <v>0.57859995754840665</v>
      </c>
      <c r="S77" s="47">
        <f t="shared" si="22"/>
        <v>0.58498015995240193</v>
      </c>
      <c r="T77" s="47">
        <f t="shared" si="22"/>
        <v>0.58503968666822725</v>
      </c>
      <c r="U77" s="47">
        <f t="shared" si="22"/>
        <v>0.5795515315958002</v>
      </c>
      <c r="V77" s="47">
        <f t="shared" si="22"/>
        <v>0.57630811809066707</v>
      </c>
      <c r="W77" s="47">
        <f t="shared" si="22"/>
        <v>0.58089444335813889</v>
      </c>
      <c r="X77" s="47">
        <f t="shared" si="22"/>
        <v>0.5833577501163868</v>
      </c>
      <c r="Y77" s="47">
        <f t="shared" si="22"/>
        <v>0.58077359355567559</v>
      </c>
      <c r="Z77" s="47">
        <f t="shared" si="22"/>
        <v>0.5748520693736906</v>
      </c>
      <c r="AA77" s="47">
        <f t="shared" si="22"/>
        <v>0.58263804739013902</v>
      </c>
      <c r="AB77" s="47">
        <f t="shared" si="22"/>
        <v>0.58461754630080431</v>
      </c>
      <c r="AC77" s="47">
        <f t="shared" si="22"/>
        <v>0.58631993088453238</v>
      </c>
      <c r="AD77" s="47">
        <f t="shared" si="22"/>
        <v>0.58512395537855955</v>
      </c>
      <c r="AE77" s="47">
        <f t="shared" si="22"/>
        <v>0.57982196676564102</v>
      </c>
      <c r="AF77" s="47">
        <f t="shared" si="22"/>
        <v>0.58341777036520159</v>
      </c>
      <c r="AG77" s="47">
        <f t="shared" si="22"/>
        <v>0.58341777036520159</v>
      </c>
      <c r="AH77" s="47">
        <f t="shared" si="22"/>
        <v>0.5839664958693721</v>
      </c>
      <c r="AI77" s="47">
        <f t="shared" si="22"/>
        <v>0.58150766870576376</v>
      </c>
      <c r="AJ77" s="47">
        <f t="shared" si="22"/>
        <v>0.57974789682789296</v>
      </c>
      <c r="AK77" s="47">
        <f t="shared" si="22"/>
        <v>0.58161172260077942</v>
      </c>
      <c r="AL77" s="47">
        <f t="shared" si="22"/>
        <v>0.5830735470243672</v>
      </c>
      <c r="AM77" s="47">
        <f t="shared" si="22"/>
        <v>0.58233407446648056</v>
      </c>
      <c r="AN77" s="47">
        <f t="shared" si="22"/>
        <v>0.58026886239975073</v>
      </c>
      <c r="AO77" s="47">
        <f t="shared" si="22"/>
        <v>0.58281284220324414</v>
      </c>
      <c r="AP77" s="47">
        <f t="shared" si="22"/>
        <v>0.58545174943890155</v>
      </c>
      <c r="AQ77" s="47">
        <f t="shared" si="22"/>
        <v>0.58166569078436903</v>
      </c>
      <c r="AR77" s="47">
        <f t="shared" si="22"/>
        <v>0.57805292000272912</v>
      </c>
      <c r="AS77" s="47">
        <f t="shared" si="22"/>
        <v>0.58370918506728031</v>
      </c>
      <c r="AT77" s="47">
        <f t="shared" si="22"/>
        <v>0.58634850938441796</v>
      </c>
      <c r="AU77" s="47">
        <f t="shared" si="22"/>
        <v>0.5833989190576675</v>
      </c>
      <c r="AV77" s="47">
        <f t="shared" si="22"/>
        <v>0.5782999513770577</v>
      </c>
      <c r="AW77" s="47">
        <f t="shared" si="22"/>
        <v>0.57940807796789695</v>
      </c>
      <c r="AX77" s="47"/>
      <c r="AY77" s="40" t="s">
        <v>115</v>
      </c>
      <c r="AZ77" s="42"/>
      <c r="BA77" s="42"/>
      <c r="BB77" s="42"/>
      <c r="BC77" s="42"/>
      <c r="BD77" s="51"/>
    </row>
    <row r="78" spans="1:76" s="43" customFormat="1" ht="13.8">
      <c r="A78" s="40" t="s">
        <v>122</v>
      </c>
      <c r="B78" s="114">
        <f>B48-B49</f>
        <v>746221</v>
      </c>
      <c r="C78" s="114">
        <f t="shared" ref="C78:AW78" si="23">C48-C49</f>
        <v>714119</v>
      </c>
      <c r="D78" s="114">
        <f t="shared" si="23"/>
        <v>708724</v>
      </c>
      <c r="E78" s="114">
        <f t="shared" si="23"/>
        <v>748252</v>
      </c>
      <c r="F78" s="114">
        <f t="shared" si="23"/>
        <v>766456</v>
      </c>
      <c r="G78" s="114">
        <f t="shared" si="23"/>
        <v>716239</v>
      </c>
      <c r="H78" s="114">
        <f t="shared" si="23"/>
        <v>720529</v>
      </c>
      <c r="I78" s="114">
        <f t="shared" si="23"/>
        <v>762226</v>
      </c>
      <c r="J78" s="114">
        <f t="shared" si="23"/>
        <v>779697</v>
      </c>
      <c r="K78" s="114">
        <f t="shared" si="23"/>
        <v>753449</v>
      </c>
      <c r="L78" s="114">
        <f t="shared" si="23"/>
        <v>743806</v>
      </c>
      <c r="M78" s="114">
        <f t="shared" si="23"/>
        <v>774616</v>
      </c>
      <c r="N78" s="114">
        <f t="shared" si="23"/>
        <v>777024</v>
      </c>
      <c r="O78" s="114">
        <f t="shared" si="23"/>
        <v>745863</v>
      </c>
      <c r="P78" s="114">
        <f t="shared" si="23"/>
        <v>759921</v>
      </c>
      <c r="Q78" s="114">
        <f t="shared" si="23"/>
        <v>819078</v>
      </c>
      <c r="R78" s="114">
        <f t="shared" si="23"/>
        <v>825976</v>
      </c>
      <c r="S78" s="114">
        <f t="shared" si="23"/>
        <v>803337</v>
      </c>
      <c r="T78" s="114">
        <f t="shared" si="23"/>
        <v>795191</v>
      </c>
      <c r="U78" s="114">
        <f t="shared" si="23"/>
        <v>841340</v>
      </c>
      <c r="V78" s="114">
        <f t="shared" si="23"/>
        <v>829220.56999999983</v>
      </c>
      <c r="W78" s="114">
        <f t="shared" si="23"/>
        <v>826212.46</v>
      </c>
      <c r="X78" s="114">
        <f t="shared" si="23"/>
        <v>824331.04999999981</v>
      </c>
      <c r="Y78" s="114">
        <f t="shared" si="23"/>
        <v>842135.85999999987</v>
      </c>
      <c r="Z78" s="114">
        <f t="shared" si="23"/>
        <v>864990.13999999966</v>
      </c>
      <c r="AA78" s="114">
        <f t="shared" si="23"/>
        <v>822331.4700000002</v>
      </c>
      <c r="AB78" s="114">
        <f t="shared" si="23"/>
        <v>804522.49000000022</v>
      </c>
      <c r="AC78" s="114">
        <f t="shared" si="23"/>
        <v>811702.35000000009</v>
      </c>
      <c r="AD78" s="114">
        <f t="shared" si="23"/>
        <v>802388.33000000007</v>
      </c>
      <c r="AE78" s="114">
        <f t="shared" si="23"/>
        <v>856169.08999999985</v>
      </c>
      <c r="AF78" s="114">
        <f t="shared" si="23"/>
        <v>835758.46999999974</v>
      </c>
      <c r="AG78" s="114">
        <f t="shared" si="23"/>
        <v>835758.46999999974</v>
      </c>
      <c r="AH78" s="114">
        <f t="shared" si="23"/>
        <v>809898.69</v>
      </c>
      <c r="AI78" s="114">
        <f t="shared" si="23"/>
        <v>877412.28000000026</v>
      </c>
      <c r="AJ78" s="114">
        <f t="shared" si="23"/>
        <v>913189.91999999993</v>
      </c>
      <c r="AK78" s="114">
        <f t="shared" si="23"/>
        <v>895668.61999999965</v>
      </c>
      <c r="AL78" s="114">
        <f t="shared" si="23"/>
        <v>892199.29999999981</v>
      </c>
      <c r="AM78" s="114">
        <f t="shared" si="23"/>
        <v>957592.86999999965</v>
      </c>
      <c r="AN78" s="114">
        <f t="shared" si="23"/>
        <v>970096.31</v>
      </c>
      <c r="AO78" s="114">
        <f t="shared" si="23"/>
        <v>984413.25</v>
      </c>
      <c r="AP78" s="114">
        <f t="shared" si="23"/>
        <v>933012.21</v>
      </c>
      <c r="AQ78" s="114">
        <f t="shared" si="23"/>
        <v>1011031</v>
      </c>
      <c r="AR78" s="114">
        <f t="shared" si="23"/>
        <v>1022369.1099999999</v>
      </c>
      <c r="AS78" s="114">
        <f t="shared" si="23"/>
        <v>979870.29999999981</v>
      </c>
      <c r="AT78" s="114">
        <f t="shared" si="23"/>
        <v>975466</v>
      </c>
      <c r="AU78" s="114">
        <f t="shared" si="23"/>
        <v>1040619.71</v>
      </c>
      <c r="AV78" s="114">
        <f t="shared" si="23"/>
        <v>1072678</v>
      </c>
      <c r="AW78" s="114">
        <f t="shared" si="23"/>
        <v>1076154</v>
      </c>
      <c r="AX78" s="47"/>
      <c r="AY78" s="40" t="s">
        <v>124</v>
      </c>
      <c r="AZ78" s="42"/>
      <c r="BA78" s="42"/>
      <c r="BB78" s="42"/>
      <c r="BC78" s="42"/>
      <c r="BD78" s="51"/>
    </row>
    <row r="79" spans="1:76" s="43" customFormat="1" ht="13.8">
      <c r="A79" s="40" t="s">
        <v>123</v>
      </c>
      <c r="B79" s="114">
        <f>(B16+B19)/B78</f>
        <v>10.45059573504364</v>
      </c>
      <c r="C79" s="114">
        <f t="shared" ref="C79:AW79" si="24">(C16+C19)/C78</f>
        <v>10.921427661216129</v>
      </c>
      <c r="D79" s="114">
        <f t="shared" si="24"/>
        <v>10.996444314006581</v>
      </c>
      <c r="E79" s="114">
        <f t="shared" si="24"/>
        <v>10.619425006548596</v>
      </c>
      <c r="F79" s="114">
        <f t="shared" si="24"/>
        <v>10.288713246422494</v>
      </c>
      <c r="G79" s="114">
        <f t="shared" si="24"/>
        <v>11.16908182883088</v>
      </c>
      <c r="H79" s="114">
        <f t="shared" si="24"/>
        <v>11.225852116986269</v>
      </c>
      <c r="I79" s="114">
        <f t="shared" si="24"/>
        <v>10.747733611815917</v>
      </c>
      <c r="J79" s="114">
        <f t="shared" si="24"/>
        <v>10.608492786300319</v>
      </c>
      <c r="K79" s="114">
        <f t="shared" si="24"/>
        <v>11.096104713125905</v>
      </c>
      <c r="L79" s="114">
        <f t="shared" si="24"/>
        <v>11.183744148339755</v>
      </c>
      <c r="M79" s="114">
        <f t="shared" si="24"/>
        <v>10.957518305844443</v>
      </c>
      <c r="N79" s="114">
        <f t="shared" si="24"/>
        <v>11.018335340993328</v>
      </c>
      <c r="O79" s="114">
        <f t="shared" si="24"/>
        <v>11.480544014115193</v>
      </c>
      <c r="P79" s="114">
        <f t="shared" si="24"/>
        <v>11.322937515873361</v>
      </c>
      <c r="Q79" s="114">
        <f t="shared" si="24"/>
        <v>10.646956700094497</v>
      </c>
      <c r="R79" s="114">
        <f t="shared" si="24"/>
        <v>10.836590893682141</v>
      </c>
      <c r="S79" s="114">
        <f t="shared" si="24"/>
        <v>11.160577690309298</v>
      </c>
      <c r="T79" s="114">
        <f t="shared" si="24"/>
        <v>11.524764490543781</v>
      </c>
      <c r="U79" s="114">
        <f t="shared" si="24"/>
        <v>11.111888178382104</v>
      </c>
      <c r="V79" s="114">
        <f t="shared" si="24"/>
        <v>11.23890544586949</v>
      </c>
      <c r="W79" s="114">
        <f t="shared" si="24"/>
        <v>11.420210426262514</v>
      </c>
      <c r="X79" s="114">
        <f t="shared" si="24"/>
        <v>11.664427986790018</v>
      </c>
      <c r="Y79" s="114">
        <f t="shared" si="24"/>
        <v>11.47745727156186</v>
      </c>
      <c r="Z79" s="114">
        <f t="shared" si="24"/>
        <v>11.373094368451419</v>
      </c>
      <c r="AA79" s="114">
        <f t="shared" si="24"/>
        <v>12.021746875381039</v>
      </c>
      <c r="AB79" s="114">
        <f t="shared" si="24"/>
        <v>12.151332823523676</v>
      </c>
      <c r="AC79" s="114">
        <f t="shared" si="24"/>
        <v>12.28926225235149</v>
      </c>
      <c r="AD79" s="114">
        <f t="shared" si="24"/>
        <v>12.316159745244548</v>
      </c>
      <c r="AE79" s="114">
        <f t="shared" si="24"/>
        <v>12.748571757011225</v>
      </c>
      <c r="AF79" s="114">
        <f t="shared" si="24"/>
        <v>12.966916362809943</v>
      </c>
      <c r="AG79" s="114">
        <f t="shared" si="24"/>
        <v>12.966916362809943</v>
      </c>
      <c r="AH79" s="114">
        <f t="shared" si="24"/>
        <v>13.554665559466455</v>
      </c>
      <c r="AI79" s="114">
        <f t="shared" si="24"/>
        <v>12.640046888789838</v>
      </c>
      <c r="AJ79" s="114">
        <f t="shared" si="24"/>
        <v>12.304306753626889</v>
      </c>
      <c r="AK79" s="114">
        <f t="shared" si="24"/>
        <v>12.816983272228521</v>
      </c>
      <c r="AL79" s="114">
        <f t="shared" si="24"/>
        <v>13.072129848118021</v>
      </c>
      <c r="AM79" s="114">
        <f t="shared" si="24"/>
        <v>12.260180686182434</v>
      </c>
      <c r="AN79" s="114">
        <f t="shared" si="24"/>
        <v>12.170766807679124</v>
      </c>
      <c r="AO79" s="114">
        <f t="shared" si="24"/>
        <v>12.034968464717434</v>
      </c>
      <c r="AP79" s="114">
        <f t="shared" si="24"/>
        <v>12.623841664408658</v>
      </c>
      <c r="AQ79" s="114">
        <f t="shared" si="24"/>
        <v>11.891154672804296</v>
      </c>
      <c r="AR79" s="114">
        <f t="shared" si="24"/>
        <v>11.877732681105753</v>
      </c>
      <c r="AS79" s="114">
        <f t="shared" si="24"/>
        <v>12.539033308796075</v>
      </c>
      <c r="AT79" s="114">
        <f t="shared" si="24"/>
        <v>12.843357943793018</v>
      </c>
      <c r="AU79" s="114">
        <f t="shared" si="24"/>
        <v>12.346959486285339</v>
      </c>
      <c r="AV79" s="114">
        <f t="shared" si="24"/>
        <v>12.185348259216653</v>
      </c>
      <c r="AW79" s="114">
        <f t="shared" si="24"/>
        <v>12.017967688639358</v>
      </c>
      <c r="AX79" s="47"/>
      <c r="AY79" s="40" t="s">
        <v>123</v>
      </c>
      <c r="AZ79" s="42"/>
      <c r="BA79" s="42"/>
      <c r="BB79" s="42"/>
      <c r="BC79" s="42"/>
      <c r="BD79" s="51"/>
    </row>
    <row r="80" spans="1:76" s="43" customFormat="1" ht="13.8">
      <c r="A80" s="40" t="s">
        <v>84</v>
      </c>
      <c r="B80" s="48">
        <f>B57-(B58+B59)</f>
        <v>377043</v>
      </c>
      <c r="C80" s="48">
        <f t="shared" ref="C80:U80" si="25">C57-(C58+C59)</f>
        <v>375016</v>
      </c>
      <c r="D80" s="48">
        <f t="shared" si="25"/>
        <v>371422</v>
      </c>
      <c r="E80" s="48">
        <f t="shared" si="25"/>
        <v>390326</v>
      </c>
      <c r="F80" s="48">
        <f t="shared" si="25"/>
        <v>366475</v>
      </c>
      <c r="G80" s="48">
        <f t="shared" si="25"/>
        <v>375420</v>
      </c>
      <c r="H80" s="48">
        <f t="shared" si="25"/>
        <v>377941</v>
      </c>
      <c r="I80" s="48">
        <f t="shared" si="25"/>
        <v>394096</v>
      </c>
      <c r="J80" s="48">
        <f t="shared" si="25"/>
        <v>369831</v>
      </c>
      <c r="K80" s="48">
        <f t="shared" si="25"/>
        <v>380083</v>
      </c>
      <c r="L80" s="48">
        <f t="shared" si="25"/>
        <v>386520</v>
      </c>
      <c r="M80" s="48">
        <f t="shared" si="25"/>
        <v>397729</v>
      </c>
      <c r="N80" s="48">
        <f t="shared" si="25"/>
        <v>378721</v>
      </c>
      <c r="O80" s="48">
        <f t="shared" si="25"/>
        <v>381336</v>
      </c>
      <c r="P80" s="48">
        <f t="shared" si="25"/>
        <v>390220</v>
      </c>
      <c r="Q80" s="48">
        <f t="shared" si="25"/>
        <v>404515</v>
      </c>
      <c r="R80" s="48">
        <f t="shared" si="25"/>
        <v>381427</v>
      </c>
      <c r="S80" s="48">
        <f t="shared" si="25"/>
        <v>392592</v>
      </c>
      <c r="T80" s="48">
        <f t="shared" si="25"/>
        <v>403322</v>
      </c>
      <c r="U80" s="48">
        <f t="shared" si="25"/>
        <v>421273</v>
      </c>
      <c r="V80" s="48">
        <f>V57-(V58+V59)</f>
        <v>397819.17</v>
      </c>
      <c r="W80" s="48">
        <f t="shared" ref="W80:AW80" si="26">W57-(W58+W59)</f>
        <v>408557.69</v>
      </c>
      <c r="X80" s="48">
        <f t="shared" si="26"/>
        <v>421391.84</v>
      </c>
      <c r="Y80" s="48">
        <f t="shared" si="26"/>
        <v>435809.85000000003</v>
      </c>
      <c r="Z80" s="48">
        <f t="shared" si="26"/>
        <v>405851.41</v>
      </c>
      <c r="AA80" s="48">
        <f t="shared" si="26"/>
        <v>405940.43</v>
      </c>
      <c r="AB80" s="48">
        <f t="shared" si="26"/>
        <v>415157.97000000003</v>
      </c>
      <c r="AC80" s="48">
        <f t="shared" si="26"/>
        <v>428343.13999999996</v>
      </c>
      <c r="AD80" s="48">
        <f t="shared" si="26"/>
        <v>393210.26</v>
      </c>
      <c r="AE80" s="48">
        <f t="shared" si="26"/>
        <v>398851.51</v>
      </c>
      <c r="AF80" s="48">
        <f t="shared" si="26"/>
        <v>395008.73</v>
      </c>
      <c r="AG80" s="48">
        <f t="shared" si="26"/>
        <v>395008.73</v>
      </c>
      <c r="AH80" s="48">
        <f t="shared" si="26"/>
        <v>402345.88</v>
      </c>
      <c r="AI80" s="48">
        <f t="shared" si="26"/>
        <v>429751.8</v>
      </c>
      <c r="AJ80" s="48">
        <f t="shared" si="26"/>
        <v>409777.11000000004</v>
      </c>
      <c r="AK80" s="48">
        <f t="shared" si="26"/>
        <v>405630.05</v>
      </c>
      <c r="AL80" s="48">
        <f t="shared" si="26"/>
        <v>420099.01</v>
      </c>
      <c r="AM80" s="48">
        <f t="shared" si="26"/>
        <v>452864.17000000004</v>
      </c>
      <c r="AN80" s="48">
        <f t="shared" si="26"/>
        <v>428108.11</v>
      </c>
      <c r="AO80" s="48">
        <f t="shared" si="26"/>
        <v>426407.15</v>
      </c>
      <c r="AP80" s="48">
        <f t="shared" si="26"/>
        <v>438325.98</v>
      </c>
      <c r="AQ80" s="48">
        <f t="shared" si="26"/>
        <v>459284</v>
      </c>
      <c r="AR80" s="48">
        <f t="shared" si="26"/>
        <v>440362.56</v>
      </c>
      <c r="AS80" s="48">
        <f t="shared" si="26"/>
        <v>448974.06000000006</v>
      </c>
      <c r="AT80" s="48">
        <f t="shared" si="26"/>
        <v>456103</v>
      </c>
      <c r="AU80" s="48">
        <f t="shared" si="26"/>
        <v>474154.27</v>
      </c>
      <c r="AV80" s="48">
        <f t="shared" si="26"/>
        <v>449877</v>
      </c>
      <c r="AW80" s="48">
        <f t="shared" si="26"/>
        <v>463702</v>
      </c>
      <c r="AX80" s="48"/>
      <c r="AY80" s="40" t="s">
        <v>84</v>
      </c>
      <c r="AZ80" s="42"/>
      <c r="BA80" s="42"/>
      <c r="BB80" s="42"/>
      <c r="BC80" s="42"/>
      <c r="BD80" s="51"/>
    </row>
    <row r="81" spans="1:57" s="43" customFormat="1" ht="13.8">
      <c r="A81" s="40" t="s">
        <v>86</v>
      </c>
      <c r="B81" s="47">
        <f>B51/B80</f>
        <v>0.32010937744501289</v>
      </c>
      <c r="C81" s="47">
        <f t="shared" ref="C81:U81" si="27">C51/C80</f>
        <v>0.30492298995242867</v>
      </c>
      <c r="D81" s="47">
        <f t="shared" si="27"/>
        <v>0.30784929271825578</v>
      </c>
      <c r="E81" s="47">
        <f t="shared" si="27"/>
        <v>0.34927470883312922</v>
      </c>
      <c r="F81" s="47">
        <f t="shared" si="27"/>
        <v>0.4241298860768129</v>
      </c>
      <c r="G81" s="47">
        <f t="shared" si="27"/>
        <v>0.33859677161579033</v>
      </c>
      <c r="H81" s="47">
        <f t="shared" si="27"/>
        <v>0.31391672245138791</v>
      </c>
      <c r="I81" s="47">
        <f t="shared" si="27"/>
        <v>0.37007734156144695</v>
      </c>
      <c r="J81" s="47">
        <f t="shared" si="27"/>
        <v>0.41969440095611238</v>
      </c>
      <c r="K81" s="47">
        <f t="shared" si="27"/>
        <v>0.40297250863627154</v>
      </c>
      <c r="L81" s="47">
        <f t="shared" si="27"/>
        <v>0.34133291938321431</v>
      </c>
      <c r="M81" s="47">
        <f t="shared" si="27"/>
        <v>0.39546022542987813</v>
      </c>
      <c r="N81" s="47">
        <f t="shared" si="27"/>
        <v>0.40251530810279862</v>
      </c>
      <c r="O81" s="47">
        <f t="shared" si="27"/>
        <v>0.37319319445318566</v>
      </c>
      <c r="P81" s="47">
        <f t="shared" si="27"/>
        <v>0.32785608118497256</v>
      </c>
      <c r="Q81" s="47">
        <f t="shared" si="27"/>
        <v>0.41868904737772394</v>
      </c>
      <c r="R81" s="47">
        <f t="shared" si="27"/>
        <v>0.44524902537051653</v>
      </c>
      <c r="S81" s="47">
        <f t="shared" si="27"/>
        <v>0.41877572645392674</v>
      </c>
      <c r="T81" s="47">
        <f t="shared" si="27"/>
        <v>0.3669623774552343</v>
      </c>
      <c r="U81" s="47">
        <f t="shared" si="27"/>
        <v>0.43820278061969314</v>
      </c>
      <c r="V81" s="47">
        <f>V51/V80</f>
        <v>0.44686514227054469</v>
      </c>
      <c r="W81" s="47">
        <f t="shared" ref="W81:AW81" si="28">W51/W80</f>
        <v>0.4454391251330993</v>
      </c>
      <c r="X81" s="47">
        <f t="shared" si="28"/>
        <v>0.35935987749549209</v>
      </c>
      <c r="Y81" s="47">
        <f t="shared" si="28"/>
        <v>0.37728562124054787</v>
      </c>
      <c r="Z81" s="47">
        <f t="shared" si="28"/>
        <v>0.480418658641595</v>
      </c>
      <c r="AA81" s="47">
        <f t="shared" si="28"/>
        <v>0.40871228322835446</v>
      </c>
      <c r="AB81" s="47">
        <f t="shared" si="28"/>
        <v>0.34543106567362775</v>
      </c>
      <c r="AC81" s="47">
        <f t="shared" si="28"/>
        <v>0.34648156148829656</v>
      </c>
      <c r="AD81" s="47">
        <f t="shared" si="28"/>
        <v>0.34255830455695635</v>
      </c>
      <c r="AE81" s="47">
        <f t="shared" si="28"/>
        <v>0.43254631278693167</v>
      </c>
      <c r="AF81" s="47">
        <f t="shared" si="28"/>
        <v>0.44737353020020598</v>
      </c>
      <c r="AG81" s="47">
        <f t="shared" si="28"/>
        <v>0.44737353020020598</v>
      </c>
      <c r="AH81" s="47">
        <f t="shared" si="28"/>
        <v>0.35073012304736412</v>
      </c>
      <c r="AI81" s="47">
        <f t="shared" si="28"/>
        <v>0.40742586767524885</v>
      </c>
      <c r="AJ81" s="47">
        <f t="shared" si="28"/>
        <v>0.45072107614795753</v>
      </c>
      <c r="AK81" s="47">
        <f t="shared" si="28"/>
        <v>0.48457267897188583</v>
      </c>
      <c r="AL81" s="47">
        <f t="shared" si="28"/>
        <v>0.41860815144506053</v>
      </c>
      <c r="AM81" s="47">
        <f t="shared" si="28"/>
        <v>0.45077615656809411</v>
      </c>
      <c r="AN81" s="47">
        <f t="shared" si="28"/>
        <v>0.49473888733385596</v>
      </c>
      <c r="AO81" s="47">
        <f t="shared" si="28"/>
        <v>0.5462547708217369</v>
      </c>
      <c r="AP81" s="47">
        <f t="shared" si="28"/>
        <v>0.41125775843813778</v>
      </c>
      <c r="AQ81" s="47">
        <f t="shared" si="28"/>
        <v>0.49633995523466962</v>
      </c>
      <c r="AR81" s="47">
        <f t="shared" si="28"/>
        <v>0.53788430605908</v>
      </c>
      <c r="AS81" s="47">
        <f t="shared" si="28"/>
        <v>0.52127628487044431</v>
      </c>
      <c r="AT81" s="47">
        <f t="shared" si="28"/>
        <v>0.45518227242530745</v>
      </c>
      <c r="AU81" s="47">
        <f t="shared" si="28"/>
        <v>0.50305190755742846</v>
      </c>
      <c r="AV81" s="47">
        <f t="shared" si="28"/>
        <v>0.58423524652293846</v>
      </c>
      <c r="AW81" s="47">
        <f t="shared" si="28"/>
        <v>0.62446355633575013</v>
      </c>
      <c r="AX81" s="47"/>
      <c r="AY81" s="40" t="s">
        <v>86</v>
      </c>
      <c r="AZ81" s="42"/>
      <c r="BA81" s="42"/>
      <c r="BB81" s="42"/>
      <c r="BC81" s="42"/>
      <c r="BD81" s="51"/>
    </row>
    <row r="82" spans="1:57" s="43" customFormat="1" ht="13.8">
      <c r="A82" s="40" t="s">
        <v>83</v>
      </c>
      <c r="B82" s="41">
        <f>B80/B68</f>
        <v>81350.283532526271</v>
      </c>
      <c r="C82" s="41">
        <f t="shared" ref="C82:U82" si="29">C80/C68</f>
        <v>82733.155667965417</v>
      </c>
      <c r="D82" s="41">
        <f t="shared" si="29"/>
        <v>78820.007446016374</v>
      </c>
      <c r="E82" s="41">
        <f t="shared" si="29"/>
        <v>83590.007329922722</v>
      </c>
      <c r="F82" s="41">
        <f t="shared" si="29"/>
        <v>74652.248578718601</v>
      </c>
      <c r="G82" s="41">
        <f t="shared" si="29"/>
        <v>81848.156451532472</v>
      </c>
      <c r="H82" s="41">
        <f t="shared" si="29"/>
        <v>79045.333292482654</v>
      </c>
      <c r="I82" s="41">
        <f t="shared" si="29"/>
        <v>83579.339853976926</v>
      </c>
      <c r="J82" s="41">
        <f t="shared" si="29"/>
        <v>77096.533787975772</v>
      </c>
      <c r="K82" s="41">
        <f t="shared" si="29"/>
        <v>85549.061702026607</v>
      </c>
      <c r="L82" s="41">
        <f t="shared" si="29"/>
        <v>83564.284132952758</v>
      </c>
      <c r="M82" s="41">
        <f t="shared" si="29"/>
        <v>88690.612190262502</v>
      </c>
      <c r="N82" s="41">
        <f t="shared" si="29"/>
        <v>82913.10332771868</v>
      </c>
      <c r="O82" s="41">
        <f t="shared" si="29"/>
        <v>89257.793027108768</v>
      </c>
      <c r="P82" s="41">
        <f t="shared" si="29"/>
        <v>87937.803768173413</v>
      </c>
      <c r="Q82" s="41">
        <f t="shared" si="29"/>
        <v>92832.5405046003</v>
      </c>
      <c r="R82" s="41">
        <f t="shared" si="29"/>
        <v>82426.947194241016</v>
      </c>
      <c r="S82" s="41">
        <f t="shared" si="29"/>
        <v>90969.309175702743</v>
      </c>
      <c r="T82" s="41">
        <f t="shared" si="29"/>
        <v>90160.807023666057</v>
      </c>
      <c r="U82" s="41">
        <f t="shared" si="29"/>
        <v>93557.846016841067</v>
      </c>
      <c r="V82" s="41">
        <f>V80/V68</f>
        <v>84409.562549225666</v>
      </c>
      <c r="W82" s="41">
        <f t="shared" ref="W82:AW82" si="30">W80/W68</f>
        <v>92563.804613664572</v>
      </c>
      <c r="X82" s="41">
        <f t="shared" si="30"/>
        <v>91911.378431107165</v>
      </c>
      <c r="Y82" s="41">
        <f t="shared" si="30"/>
        <v>93838.179336664951</v>
      </c>
      <c r="Z82" s="41">
        <f t="shared" si="30"/>
        <v>86529.017327594076</v>
      </c>
      <c r="AA82" s="41">
        <f t="shared" si="30"/>
        <v>90923.795388237311</v>
      </c>
      <c r="AB82" s="41">
        <f t="shared" si="30"/>
        <v>91029.57400417373</v>
      </c>
      <c r="AC82" s="41">
        <f t="shared" si="30"/>
        <v>96336.546957561251</v>
      </c>
      <c r="AD82" s="41">
        <f t="shared" si="30"/>
        <v>85661.969294246359</v>
      </c>
      <c r="AE82" s="41">
        <f t="shared" si="30"/>
        <v>86901.591621701227</v>
      </c>
      <c r="AF82" s="41">
        <f t="shared" si="30"/>
        <v>91411.506789462248</v>
      </c>
      <c r="AG82" s="41">
        <f t="shared" si="30"/>
        <v>91411.506789462248</v>
      </c>
      <c r="AH82" s="41">
        <f t="shared" si="30"/>
        <v>87287.76798996632</v>
      </c>
      <c r="AI82" s="41">
        <f t="shared" si="30"/>
        <v>94702.243882883209</v>
      </c>
      <c r="AJ82" s="41">
        <f t="shared" si="30"/>
        <v>89707.904477735079</v>
      </c>
      <c r="AK82" s="41">
        <f t="shared" si="30"/>
        <v>93751.822373620467</v>
      </c>
      <c r="AL82" s="41">
        <f t="shared" si="30"/>
        <v>94402.533422098699</v>
      </c>
      <c r="AM82" s="41">
        <f t="shared" si="30"/>
        <v>103847.29904907258</v>
      </c>
      <c r="AN82" s="41">
        <f t="shared" si="30"/>
        <v>97460.354129100815</v>
      </c>
      <c r="AO82" s="41">
        <f t="shared" si="30"/>
        <v>104116.34429860348</v>
      </c>
      <c r="AP82" s="41">
        <f t="shared" si="30"/>
        <v>100663.30922074683</v>
      </c>
      <c r="AQ82" s="41">
        <f t="shared" si="30"/>
        <v>107477.36299581447</v>
      </c>
      <c r="AR82" s="41">
        <f t="shared" si="30"/>
        <v>100431.66135704356</v>
      </c>
      <c r="AS82" s="41">
        <f t="shared" si="30"/>
        <v>110365.08483155398</v>
      </c>
      <c r="AT82" s="41">
        <f t="shared" si="30"/>
        <v>109761.22003585694</v>
      </c>
      <c r="AU82" s="41">
        <f t="shared" si="30"/>
        <v>114109.8123182299</v>
      </c>
      <c r="AV82" s="41">
        <f t="shared" si="30"/>
        <v>106216.30053833085</v>
      </c>
      <c r="AW82" s="41">
        <f t="shared" si="30"/>
        <v>116274.71886814976</v>
      </c>
      <c r="AX82" s="41"/>
      <c r="AY82" s="40" t="s">
        <v>83</v>
      </c>
      <c r="AZ82" s="42"/>
      <c r="BA82" s="42"/>
      <c r="BB82" s="42"/>
      <c r="BC82" s="42"/>
      <c r="BD82" s="51"/>
    </row>
    <row r="83" spans="1:57" s="43" customFormat="1" ht="13.8">
      <c r="A83" s="40" t="s">
        <v>87</v>
      </c>
      <c r="B83" s="47">
        <f>B51/B82</f>
        <v>1.4836457201989042</v>
      </c>
      <c r="C83" s="47">
        <f t="shared" ref="C83:AW83" si="31">C51/C82</f>
        <v>1.3821665458879278</v>
      </c>
      <c r="D83" s="47">
        <f t="shared" si="31"/>
        <v>1.4506722811249739</v>
      </c>
      <c r="E83" s="47">
        <f t="shared" si="31"/>
        <v>1.630948535055309</v>
      </c>
      <c r="F83" s="47">
        <f t="shared" si="31"/>
        <v>2.0820940153745062</v>
      </c>
      <c r="G83" s="47">
        <f t="shared" si="31"/>
        <v>1.5530710221344266</v>
      </c>
      <c r="H83" s="47">
        <f t="shared" si="31"/>
        <v>1.5009361724240216</v>
      </c>
      <c r="I83" s="47">
        <f t="shared" si="31"/>
        <v>1.7450006216226446</v>
      </c>
      <c r="J83" s="47">
        <f t="shared" si="31"/>
        <v>2.0132682025220698</v>
      </c>
      <c r="K83" s="47">
        <f t="shared" si="31"/>
        <v>1.7903527748028083</v>
      </c>
      <c r="L83" s="47">
        <f t="shared" si="31"/>
        <v>1.578808475042915</v>
      </c>
      <c r="M83" s="47">
        <f t="shared" si="31"/>
        <v>1.7734233208649417</v>
      </c>
      <c r="N83" s="47">
        <f t="shared" si="31"/>
        <v>1.8385634342676624</v>
      </c>
      <c r="O83" s="47">
        <f t="shared" si="31"/>
        <v>1.5943929955424505</v>
      </c>
      <c r="P83" s="47">
        <f t="shared" si="31"/>
        <v>1.4548464314309246</v>
      </c>
      <c r="Q83" s="47">
        <f t="shared" si="31"/>
        <v>1.8244249169460907</v>
      </c>
      <c r="R83" s="47">
        <f t="shared" si="31"/>
        <v>2.0603698885000759</v>
      </c>
      <c r="S83" s="47">
        <f t="shared" si="31"/>
        <v>1.8072908488560031</v>
      </c>
      <c r="T83" s="47">
        <f t="shared" si="31"/>
        <v>1.6415558476661689</v>
      </c>
      <c r="U83" s="47">
        <f t="shared" si="31"/>
        <v>1.973142904196086</v>
      </c>
      <c r="V83" s="47">
        <f t="shared" si="31"/>
        <v>2.1060590131162904</v>
      </c>
      <c r="W83" s="47">
        <f t="shared" si="31"/>
        <v>1.9660771373817794</v>
      </c>
      <c r="X83" s="47">
        <f t="shared" si="31"/>
        <v>1.6475796858329836</v>
      </c>
      <c r="Y83" s="47">
        <f t="shared" si="31"/>
        <v>1.7522163277496059</v>
      </c>
      <c r="Z83" s="47">
        <f t="shared" si="31"/>
        <v>2.2533318419856987</v>
      </c>
      <c r="AA83" s="47">
        <f t="shared" si="31"/>
        <v>1.8247460886511113</v>
      </c>
      <c r="AB83" s="47">
        <f t="shared" si="31"/>
        <v>1.5754051534221689</v>
      </c>
      <c r="AC83" s="47">
        <f t="shared" si="31"/>
        <v>1.5405679847065701</v>
      </c>
      <c r="AD83" s="47">
        <f t="shared" si="31"/>
        <v>1.5724298788569551</v>
      </c>
      <c r="AE83" s="47">
        <f t="shared" si="31"/>
        <v>1.9852542028346181</v>
      </c>
      <c r="AF83" s="47">
        <f t="shared" si="31"/>
        <v>1.9331969924422203</v>
      </c>
      <c r="AG83" s="47">
        <f t="shared" si="31"/>
        <v>1.9331969924422203</v>
      </c>
      <c r="AH83" s="47">
        <f t="shared" si="31"/>
        <v>1.6166620277908936</v>
      </c>
      <c r="AI83" s="47">
        <f t="shared" si="31"/>
        <v>1.8488685465207515</v>
      </c>
      <c r="AJ83" s="47">
        <f t="shared" si="31"/>
        <v>2.0588506784911038</v>
      </c>
      <c r="AK83" s="47">
        <f t="shared" si="31"/>
        <v>2.0965698055092581</v>
      </c>
      <c r="AL83" s="47">
        <f t="shared" si="31"/>
        <v>1.8628405787977893</v>
      </c>
      <c r="AM83" s="47">
        <f t="shared" si="31"/>
        <v>1.9657744772305958</v>
      </c>
      <c r="AN83" s="47">
        <f t="shared" si="31"/>
        <v>2.1732091155695672</v>
      </c>
      <c r="AO83" s="47">
        <f t="shared" si="31"/>
        <v>2.2371793935827258</v>
      </c>
      <c r="AP83" s="47">
        <f t="shared" si="31"/>
        <v>1.7907712491816945</v>
      </c>
      <c r="AQ83" s="47">
        <f t="shared" si="31"/>
        <v>2.1210140781820033</v>
      </c>
      <c r="AR83" s="47">
        <f t="shared" si="31"/>
        <v>2.3584605372396146</v>
      </c>
      <c r="AS83" s="47">
        <f t="shared" si="31"/>
        <v>2.1205939392626356</v>
      </c>
      <c r="AT83" s="47">
        <f t="shared" si="31"/>
        <v>1.8914695001766353</v>
      </c>
      <c r="AU83" s="47">
        <f t="shared" si="31"/>
        <v>2.0903041128032243</v>
      </c>
      <c r="AV83" s="47">
        <f t="shared" si="31"/>
        <v>2.4745166106133558</v>
      </c>
      <c r="AW83" s="47">
        <f t="shared" si="31"/>
        <v>2.4903521833353435</v>
      </c>
      <c r="AX83" s="47"/>
      <c r="AY83" s="40" t="s">
        <v>87</v>
      </c>
      <c r="AZ83" s="42"/>
      <c r="BA83" s="42"/>
      <c r="BB83" s="42"/>
      <c r="BC83" s="42"/>
      <c r="BD83" s="51"/>
    </row>
    <row r="84" spans="1:57" s="43" customFormat="1" ht="13.8">
      <c r="A84" s="40" t="s">
        <v>88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50">
        <f>(V80*1000)/V65</f>
        <v>1207.6503971393724</v>
      </c>
      <c r="W84" s="50">
        <f t="shared" ref="W84:Y84" si="32">W80*1000/W65</f>
        <v>1205.3869263459756</v>
      </c>
      <c r="X84" s="50">
        <f t="shared" si="32"/>
        <v>1224.2617230559442</v>
      </c>
      <c r="Y84" s="50">
        <f t="shared" si="32"/>
        <v>1266.7860988163261</v>
      </c>
      <c r="Z84" s="50">
        <f t="shared" ref="Z84:AW84" si="33">Z80*1000/Z65</f>
        <v>1192.1123237608972</v>
      </c>
      <c r="AA84" s="50">
        <f t="shared" si="33"/>
        <v>1194.1729165493646</v>
      </c>
      <c r="AB84" s="50">
        <f t="shared" si="33"/>
        <v>1227.9671749364275</v>
      </c>
      <c r="AC84" s="50">
        <f t="shared" si="33"/>
        <v>1268.8020758509047</v>
      </c>
      <c r="AD84" s="50">
        <f t="shared" si="33"/>
        <v>1187.3479240856361</v>
      </c>
      <c r="AE84" s="50">
        <f t="shared" si="33"/>
        <v>1191.0155691736895</v>
      </c>
      <c r="AF84" s="50">
        <f t="shared" si="33"/>
        <v>1215.5560719930561</v>
      </c>
      <c r="AG84" s="50">
        <f t="shared" si="33"/>
        <v>1215.5560719930561</v>
      </c>
      <c r="AH84" s="50">
        <f t="shared" si="33"/>
        <v>1248.5263452462202</v>
      </c>
      <c r="AI84" s="50">
        <f t="shared" si="33"/>
        <v>1298.944028668232</v>
      </c>
      <c r="AJ84" s="50">
        <f t="shared" si="33"/>
        <v>1219.0241033090501</v>
      </c>
      <c r="AK84" s="50">
        <f t="shared" si="33"/>
        <v>1253.823670245559</v>
      </c>
      <c r="AL84" s="50">
        <f t="shared" si="33"/>
        <v>1285.5063363126897</v>
      </c>
      <c r="AM84" s="50">
        <f t="shared" si="33"/>
        <v>1338.80331018332</v>
      </c>
      <c r="AN84" s="50">
        <f t="shared" si="33"/>
        <v>1266.8252796957261</v>
      </c>
      <c r="AO84" s="50">
        <f t="shared" si="33"/>
        <v>1288.4235124525223</v>
      </c>
      <c r="AP84" s="50">
        <f t="shared" si="33"/>
        <v>1323.6570267587545</v>
      </c>
      <c r="AQ84" s="50">
        <f t="shared" si="33"/>
        <v>1369.7172492566647</v>
      </c>
      <c r="AR84" s="50">
        <f t="shared" si="33"/>
        <v>1319.4564096516194</v>
      </c>
      <c r="AS84" s="50">
        <f t="shared" si="33"/>
        <v>1323.0645217756</v>
      </c>
      <c r="AT84" s="50">
        <f t="shared" si="33"/>
        <v>1343.5025685738524</v>
      </c>
      <c r="AU84" s="50">
        <f t="shared" si="33"/>
        <v>1393.0923280336071</v>
      </c>
      <c r="AV84" s="50">
        <f t="shared" si="33"/>
        <v>1339.5216302564545</v>
      </c>
      <c r="AW84" s="50">
        <f t="shared" si="33"/>
        <v>1349.0219124201412</v>
      </c>
      <c r="AX84" s="50"/>
      <c r="AY84" s="40" t="s">
        <v>88</v>
      </c>
      <c r="AZ84" s="42"/>
      <c r="BA84" s="42"/>
      <c r="BB84" s="42"/>
      <c r="BC84" s="42"/>
      <c r="BD84" s="51"/>
    </row>
    <row r="85" spans="1:57" s="43" customFormat="1" ht="13.8">
      <c r="A85" s="40" t="s">
        <v>113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50">
        <f>(V84*100)/V89</f>
        <v>1197.9887999999999</v>
      </c>
      <c r="W85" s="50">
        <f t="shared" ref="W85:AT85" si="34">(W84*100)/W89</f>
        <v>1197.9888000000001</v>
      </c>
      <c r="X85" s="50">
        <f t="shared" si="34"/>
        <v>1197.9888000000001</v>
      </c>
      <c r="Y85" s="50">
        <f t="shared" si="34"/>
        <v>1206.44235</v>
      </c>
      <c r="Z85" s="50">
        <f t="shared" si="34"/>
        <v>1204.0270500000001</v>
      </c>
      <c r="AA85" s="50">
        <f t="shared" si="34"/>
        <v>1201.61175</v>
      </c>
      <c r="AB85" s="50">
        <f t="shared" si="34"/>
        <v>1208.8576499999999</v>
      </c>
      <c r="AC85" s="50">
        <f t="shared" si="34"/>
        <v>1220.93415</v>
      </c>
      <c r="AD85" s="50">
        <f t="shared" si="34"/>
        <v>1229.3877</v>
      </c>
      <c r="AE85" s="50">
        <f t="shared" si="34"/>
        <v>1245.0871500000001</v>
      </c>
      <c r="AF85" s="50">
        <f t="shared" si="34"/>
        <v>1257.1636500000002</v>
      </c>
      <c r="AG85" s="50">
        <f t="shared" si="34"/>
        <v>1260.7866000000001</v>
      </c>
      <c r="AH85" s="50">
        <f t="shared" si="34"/>
        <v>1245.0871500000003</v>
      </c>
      <c r="AI85" s="50">
        <f t="shared" si="34"/>
        <v>1270.4478000000001</v>
      </c>
      <c r="AJ85" s="50">
        <f t="shared" si="34"/>
        <v>1282.5243000000003</v>
      </c>
      <c r="AK85" s="50">
        <f t="shared" si="34"/>
        <v>1289.7702000000002</v>
      </c>
      <c r="AL85" s="50">
        <f t="shared" si="34"/>
        <v>1294.6008000000002</v>
      </c>
      <c r="AM85" s="50">
        <f t="shared" si="34"/>
        <v>1289.7702000000002</v>
      </c>
      <c r="AN85" s="50">
        <f t="shared" si="34"/>
        <v>1306.6773000000003</v>
      </c>
      <c r="AO85" s="50">
        <f t="shared" si="34"/>
        <v>1306.6773000000001</v>
      </c>
      <c r="AP85" s="50">
        <f t="shared" si="34"/>
        <v>1315.13085</v>
      </c>
      <c r="AQ85" s="50">
        <f t="shared" si="34"/>
        <v>1336.8685499999999</v>
      </c>
      <c r="AR85" s="50">
        <f t="shared" si="34"/>
        <v>1340.4915000000001</v>
      </c>
      <c r="AS85" s="50">
        <f t="shared" si="34"/>
        <v>1351.9641750000003</v>
      </c>
      <c r="AT85" s="50">
        <f t="shared" si="34"/>
        <v>1356.1909499999999</v>
      </c>
      <c r="AU85" s="50">
        <v>1386.127</v>
      </c>
      <c r="AV85" s="50">
        <v>1332.4349999999999</v>
      </c>
      <c r="AW85" s="50">
        <v>13223.409</v>
      </c>
      <c r="AX85" s="50"/>
      <c r="AY85" s="40" t="s">
        <v>113</v>
      </c>
      <c r="AZ85" s="42"/>
      <c r="BA85" s="42"/>
      <c r="BB85" s="42"/>
      <c r="BC85" s="42"/>
      <c r="BD85" s="51"/>
    </row>
    <row r="86" spans="1:57" s="43" customFormat="1" ht="13.8">
      <c r="A86" s="40" t="s">
        <v>104</v>
      </c>
      <c r="B86" s="40"/>
      <c r="C86" s="82">
        <f t="shared" ref="C86:AW86" si="35">(C66-B66)/C67</f>
        <v>5.0382432853454145E-2</v>
      </c>
      <c r="D86" s="82">
        <f t="shared" si="35"/>
        <v>-2.2030823804469048E-2</v>
      </c>
      <c r="E86" s="82">
        <f t="shared" si="35"/>
        <v>0.14658782553036467</v>
      </c>
      <c r="F86" s="82">
        <f t="shared" si="35"/>
        <v>-9.7034067244692448E-2</v>
      </c>
      <c r="G86" s="82">
        <f t="shared" si="35"/>
        <v>0.2019613857717083</v>
      </c>
      <c r="H86" s="82">
        <f t="shared" si="35"/>
        <v>8.783590289446809E-2</v>
      </c>
      <c r="I86" s="82">
        <f t="shared" si="35"/>
        <v>8.2332107502153862E-2</v>
      </c>
      <c r="J86" s="82">
        <f t="shared" si="35"/>
        <v>5.1804568108274086E-2</v>
      </c>
      <c r="K86" s="82">
        <f t="shared" si="35"/>
        <v>8.8387969156677557E-2</v>
      </c>
      <c r="L86" s="82">
        <f t="shared" si="35"/>
        <v>-4.2666358179411043E-2</v>
      </c>
      <c r="M86" s="82">
        <f t="shared" si="35"/>
        <v>0.162322991590861</v>
      </c>
      <c r="N86" s="82">
        <f t="shared" si="35"/>
        <v>3.6467964892573625E-2</v>
      </c>
      <c r="O86" s="82">
        <f t="shared" si="35"/>
        <v>-2.0066536817811079E-2</v>
      </c>
      <c r="P86" s="82">
        <f t="shared" si="35"/>
        <v>3.9237658729958423E-3</v>
      </c>
      <c r="Q86" s="82">
        <f t="shared" si="35"/>
        <v>0.11838814463882649</v>
      </c>
      <c r="R86" s="82">
        <f t="shared" si="35"/>
        <v>0.17966415335381217</v>
      </c>
      <c r="S86" s="82">
        <f t="shared" si="35"/>
        <v>2.254446483339061E-2</v>
      </c>
      <c r="T86" s="82">
        <f t="shared" si="35"/>
        <v>0.18281554260966526</v>
      </c>
      <c r="U86" s="82">
        <f t="shared" si="35"/>
        <v>0.15322032440204839</v>
      </c>
      <c r="V86" s="82">
        <f t="shared" si="35"/>
        <v>-4.0707707482209893E-2</v>
      </c>
      <c r="W86" s="82">
        <f t="shared" si="35"/>
        <v>0.13899189322320318</v>
      </c>
      <c r="X86" s="82">
        <f t="shared" si="35"/>
        <v>0.12010393147324264</v>
      </c>
      <c r="Y86" s="82">
        <f t="shared" si="35"/>
        <v>5.6674617675692769E-2</v>
      </c>
      <c r="Z86" s="82">
        <f t="shared" si="35"/>
        <v>0.10913236062935769</v>
      </c>
      <c r="AA86" s="82">
        <f t="shared" si="35"/>
        <v>4.9879742944402471E-2</v>
      </c>
      <c r="AB86" s="82">
        <f t="shared" si="35"/>
        <v>-9.5530773081976647E-2</v>
      </c>
      <c r="AC86" s="82">
        <f t="shared" si="35"/>
        <v>0.17389453515803255</v>
      </c>
      <c r="AD86" s="82">
        <f t="shared" si="35"/>
        <v>-0.10688983968240451</v>
      </c>
      <c r="AE86" s="82">
        <f t="shared" si="35"/>
        <v>0.86588103828140706</v>
      </c>
      <c r="AF86" s="82">
        <f t="shared" si="35"/>
        <v>-2.0806676702698541E-2</v>
      </c>
      <c r="AG86" s="82">
        <f t="shared" si="35"/>
        <v>0</v>
      </c>
      <c r="AH86" s="82">
        <f t="shared" si="35"/>
        <v>0.1646408369116874</v>
      </c>
      <c r="AI86" s="82">
        <f t="shared" si="35"/>
        <v>0.11667577429114276</v>
      </c>
      <c r="AJ86" s="82">
        <f t="shared" si="35"/>
        <v>0.1137793266587251</v>
      </c>
      <c r="AK86" s="82">
        <f t="shared" si="35"/>
        <v>0.22229608631827638</v>
      </c>
      <c r="AL86" s="82">
        <f t="shared" si="35"/>
        <v>0.13869446731542975</v>
      </c>
      <c r="AM86" s="82">
        <f t="shared" si="35"/>
        <v>6.5621345230423414E-2</v>
      </c>
      <c r="AN86" s="82">
        <f t="shared" si="35"/>
        <v>4.6692504503855016E-2</v>
      </c>
      <c r="AO86" s="82">
        <f t="shared" si="35"/>
        <v>-1.6017931463320034E-2</v>
      </c>
      <c r="AP86" s="82">
        <f t="shared" si="35"/>
        <v>-4.265490615245944E-2</v>
      </c>
      <c r="AQ86" s="82">
        <f t="shared" si="35"/>
        <v>0.19288464481355735</v>
      </c>
      <c r="AR86" s="82">
        <f t="shared" si="35"/>
        <v>9.0778131284815641E-2</v>
      </c>
      <c r="AS86" s="82">
        <f t="shared" si="35"/>
        <v>7.1220325608143051E-2</v>
      </c>
      <c r="AT86" s="82">
        <f t="shared" si="35"/>
        <v>0.17810996098518384</v>
      </c>
      <c r="AU86" s="82">
        <f t="shared" si="35"/>
        <v>0.21703398394889176</v>
      </c>
      <c r="AV86" s="82">
        <f t="shared" si="35"/>
        <v>0.1600377804951949</v>
      </c>
      <c r="AW86" s="82">
        <f t="shared" si="35"/>
        <v>-6.3648668668085634E-2</v>
      </c>
      <c r="AX86" s="82"/>
      <c r="AY86" s="40" t="s">
        <v>104</v>
      </c>
      <c r="AZ86" s="42"/>
      <c r="BA86" s="42"/>
      <c r="BB86" s="42"/>
      <c r="BC86" s="42"/>
      <c r="BD86" s="51"/>
    </row>
    <row r="87" spans="1:57" s="43" customFormat="1" ht="13.8">
      <c r="A87" s="40" t="s">
        <v>95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>
        <v>99.2</v>
      </c>
      <c r="W87" s="42">
        <v>99.2</v>
      </c>
      <c r="X87" s="42">
        <v>99.2</v>
      </c>
      <c r="Y87" s="42">
        <v>99.9</v>
      </c>
      <c r="Z87" s="42">
        <v>99.7</v>
      </c>
      <c r="AA87" s="42">
        <v>99.5</v>
      </c>
      <c r="AB87" s="42">
        <v>100.1</v>
      </c>
      <c r="AC87" s="42">
        <v>101.1</v>
      </c>
      <c r="AD87" s="42">
        <v>101.8</v>
      </c>
      <c r="AE87" s="42">
        <v>103.1</v>
      </c>
      <c r="AF87" s="42">
        <v>104.1</v>
      </c>
      <c r="AG87" s="42">
        <v>104.4</v>
      </c>
      <c r="AH87" s="42">
        <v>103.1</v>
      </c>
      <c r="AI87" s="42">
        <v>105.2</v>
      </c>
      <c r="AJ87" s="42">
        <v>106.2</v>
      </c>
      <c r="AK87" s="42">
        <v>106.8</v>
      </c>
      <c r="AL87" s="42">
        <v>107.2</v>
      </c>
      <c r="AM87" s="42">
        <v>106.8</v>
      </c>
      <c r="AN87" s="42">
        <v>108.2</v>
      </c>
      <c r="AO87" s="42">
        <v>108.2</v>
      </c>
      <c r="AP87" s="42">
        <v>108.9</v>
      </c>
      <c r="AQ87" s="42">
        <v>110.7</v>
      </c>
      <c r="AR87" s="42">
        <v>111</v>
      </c>
      <c r="AS87" s="91">
        <v>111.95</v>
      </c>
      <c r="AT87" s="49">
        <v>112.3</v>
      </c>
      <c r="AU87" s="113">
        <v>112.8</v>
      </c>
      <c r="AV87" s="49">
        <v>113.4</v>
      </c>
      <c r="AW87" s="49">
        <v>114.3</v>
      </c>
      <c r="AX87" s="91"/>
      <c r="AY87" s="40" t="s">
        <v>95</v>
      </c>
      <c r="AZ87" s="42"/>
      <c r="BA87" s="42"/>
      <c r="BB87" s="42"/>
      <c r="BC87" s="42"/>
      <c r="BD87" s="42"/>
      <c r="BE87" s="58"/>
    </row>
    <row r="88" spans="1:57" s="43" customFormat="1" ht="13.8">
      <c r="A88" s="40" t="s">
        <v>89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9">
        <f t="shared" ref="V88:AT88" si="36">V84*100/1207.65</f>
        <v>100.0000328853039</v>
      </c>
      <c r="W88" s="49">
        <f t="shared" si="36"/>
        <v>99.812605170867002</v>
      </c>
      <c r="X88" s="49">
        <f t="shared" si="36"/>
        <v>101.37554117964179</v>
      </c>
      <c r="Y88" s="49">
        <f t="shared" si="36"/>
        <v>104.89679119085216</v>
      </c>
      <c r="Z88" s="49">
        <f t="shared" si="36"/>
        <v>98.713395748842558</v>
      </c>
      <c r="AA88" s="49">
        <f t="shared" si="36"/>
        <v>98.88402405907047</v>
      </c>
      <c r="AB88" s="49">
        <f t="shared" si="36"/>
        <v>101.68237278486544</v>
      </c>
      <c r="AC88" s="49">
        <f t="shared" si="36"/>
        <v>105.06372507356474</v>
      </c>
      <c r="AD88" s="49">
        <f t="shared" si="36"/>
        <v>98.318877496429934</v>
      </c>
      <c r="AE88" s="49">
        <f t="shared" si="36"/>
        <v>98.622578493246351</v>
      </c>
      <c r="AF88" s="49">
        <f t="shared" si="36"/>
        <v>100.65466583803718</v>
      </c>
      <c r="AG88" s="49">
        <f t="shared" si="36"/>
        <v>100.65466583803718</v>
      </c>
      <c r="AH88" s="49">
        <f t="shared" si="36"/>
        <v>103.38478410518114</v>
      </c>
      <c r="AI88" s="49">
        <f t="shared" si="36"/>
        <v>107.55964299823889</v>
      </c>
      <c r="AJ88" s="49">
        <f t="shared" si="36"/>
        <v>100.94183772691177</v>
      </c>
      <c r="AK88" s="49">
        <f t="shared" si="36"/>
        <v>103.82343147812354</v>
      </c>
      <c r="AL88" s="49">
        <f t="shared" si="36"/>
        <v>106.44692885460933</v>
      </c>
      <c r="AM88" s="49">
        <f t="shared" si="36"/>
        <v>110.86020868491036</v>
      </c>
      <c r="AN88" s="49">
        <f t="shared" si="36"/>
        <v>104.90003558114735</v>
      </c>
      <c r="AO88" s="49">
        <f t="shared" si="36"/>
        <v>106.68848693350907</v>
      </c>
      <c r="AP88" s="49">
        <f t="shared" si="36"/>
        <v>109.60601389133892</v>
      </c>
      <c r="AQ88" s="49">
        <f t="shared" si="36"/>
        <v>113.42005127782591</v>
      </c>
      <c r="AR88" s="49">
        <f t="shared" si="36"/>
        <v>109.25817990739198</v>
      </c>
      <c r="AS88" s="49">
        <f t="shared" si="36"/>
        <v>109.55695125041196</v>
      </c>
      <c r="AT88" s="49">
        <f t="shared" si="36"/>
        <v>111.24933288401874</v>
      </c>
      <c r="AU88" s="113">
        <v>111.8</v>
      </c>
      <c r="AV88" s="113">
        <v>112.4</v>
      </c>
      <c r="AW88" s="113">
        <v>112.4</v>
      </c>
      <c r="AX88" s="49"/>
      <c r="AY88" s="40" t="s">
        <v>89</v>
      </c>
      <c r="AZ88" s="42">
        <v>106.5</v>
      </c>
      <c r="BA88" s="42"/>
      <c r="BB88" s="42"/>
      <c r="BC88" s="42"/>
      <c r="BD88" s="51"/>
    </row>
    <row r="89" spans="1:57" s="43" customFormat="1" ht="13.8">
      <c r="A89" s="40" t="s">
        <v>96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9">
        <f>V88*100/V87</f>
        <v>100.80648476341119</v>
      </c>
      <c r="W89" s="49">
        <f t="shared" ref="W89:AW89" si="37">W88*100/W87</f>
        <v>100.6175455351482</v>
      </c>
      <c r="X89" s="49">
        <f t="shared" si="37"/>
        <v>102.19308586657438</v>
      </c>
      <c r="Y89" s="49">
        <f t="shared" si="37"/>
        <v>105.001792983836</v>
      </c>
      <c r="Z89" s="49">
        <f t="shared" si="37"/>
        <v>99.010427029932359</v>
      </c>
      <c r="AA89" s="49">
        <f t="shared" si="37"/>
        <v>99.38092870258339</v>
      </c>
      <c r="AB89" s="49">
        <f t="shared" si="37"/>
        <v>101.58079199287258</v>
      </c>
      <c r="AC89" s="49">
        <f t="shared" si="37"/>
        <v>103.92059849017285</v>
      </c>
      <c r="AD89" s="49">
        <f t="shared" si="37"/>
        <v>96.580429760736678</v>
      </c>
      <c r="AE89" s="49">
        <f t="shared" si="37"/>
        <v>95.65720513408958</v>
      </c>
      <c r="AF89" s="49">
        <f t="shared" si="37"/>
        <v>96.690361035578462</v>
      </c>
      <c r="AG89" s="49">
        <f t="shared" si="37"/>
        <v>96.412515170533695</v>
      </c>
      <c r="AH89" s="49">
        <f t="shared" si="37"/>
        <v>100.27622124653844</v>
      </c>
      <c r="AI89" s="49">
        <f t="shared" si="37"/>
        <v>102.24300665231833</v>
      </c>
      <c r="AJ89" s="49">
        <f t="shared" si="37"/>
        <v>95.048811418937632</v>
      </c>
      <c r="AK89" s="49">
        <f t="shared" si="37"/>
        <v>97.212950822213045</v>
      </c>
      <c r="AL89" s="49">
        <f t="shared" si="37"/>
        <v>99.297508259896759</v>
      </c>
      <c r="AM89" s="49">
        <f t="shared" si="37"/>
        <v>103.80169352519697</v>
      </c>
      <c r="AN89" s="49">
        <f t="shared" si="37"/>
        <v>96.950125306051149</v>
      </c>
      <c r="AO89" s="49">
        <f t="shared" si="37"/>
        <v>98.60303783133925</v>
      </c>
      <c r="AP89" s="49">
        <f t="shared" si="37"/>
        <v>100.64831394980617</v>
      </c>
      <c r="AQ89" s="49">
        <f t="shared" si="37"/>
        <v>102.45713755901167</v>
      </c>
      <c r="AR89" s="49">
        <f t="shared" si="37"/>
        <v>98.430792709362137</v>
      </c>
      <c r="AS89" s="49">
        <f t="shared" si="37"/>
        <v>97.86239504279763</v>
      </c>
      <c r="AT89" s="49">
        <f t="shared" si="37"/>
        <v>99.064410404290967</v>
      </c>
      <c r="AU89" s="49">
        <f t="shared" si="37"/>
        <v>99.113475177304963</v>
      </c>
      <c r="AV89" s="49">
        <f t="shared" si="37"/>
        <v>99.118165784832442</v>
      </c>
      <c r="AW89" s="49">
        <f t="shared" si="37"/>
        <v>98.337707786526693</v>
      </c>
      <c r="AX89" s="49"/>
      <c r="AY89" s="40" t="s">
        <v>96</v>
      </c>
      <c r="AZ89" s="42"/>
      <c r="BA89" s="42"/>
      <c r="BB89" s="42"/>
      <c r="BC89" s="42"/>
      <c r="BD89" s="51"/>
    </row>
    <row r="90" spans="1:57" s="43" customFormat="1" ht="13.8">
      <c r="A90" s="40" t="s">
        <v>110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92">
        <v>101.643604158534</v>
      </c>
      <c r="W90" s="92">
        <v>101.325572104199</v>
      </c>
      <c r="X90" s="92">
        <v>101.26911842592</v>
      </c>
      <c r="Y90" s="92">
        <v>101.094396276732</v>
      </c>
      <c r="Z90" s="92">
        <v>101.82369197947</v>
      </c>
      <c r="AA90" s="92">
        <v>101.749918182432</v>
      </c>
      <c r="AB90" s="92">
        <v>101.752864811107</v>
      </c>
      <c r="AC90" s="92">
        <v>102.58020905880301</v>
      </c>
      <c r="AD90" s="92">
        <v>102.835509950153</v>
      </c>
      <c r="AE90" s="92">
        <v>103.18315890599899</v>
      </c>
      <c r="AF90" s="92">
        <v>102.955041840714</v>
      </c>
      <c r="AG90" s="92">
        <v>103.120577296455</v>
      </c>
      <c r="AH90" s="92">
        <v>102.760613971057</v>
      </c>
      <c r="AI90" s="92">
        <v>102.58962064150801</v>
      </c>
      <c r="AJ90" s="92">
        <v>104.011926261358</v>
      </c>
      <c r="AK90" s="92">
        <v>105.546004802932</v>
      </c>
      <c r="AL90" s="92">
        <v>107.128324861875</v>
      </c>
      <c r="AM90" s="92">
        <v>108.131856288199</v>
      </c>
      <c r="AN90" s="92">
        <v>108.433006916648</v>
      </c>
      <c r="AO90" s="92">
        <v>108.867963060927</v>
      </c>
      <c r="AP90" s="92">
        <v>110.456849497164</v>
      </c>
      <c r="AQ90" s="92">
        <v>110.799799758467</v>
      </c>
      <c r="AR90" s="92">
        <v>111.432423172645</v>
      </c>
      <c r="AS90" s="92">
        <v>112.468861168777</v>
      </c>
      <c r="AT90" s="84"/>
      <c r="AU90" s="106"/>
      <c r="AV90" s="84"/>
      <c r="AW90" s="84"/>
      <c r="AX90" s="92"/>
      <c r="AY90" s="89"/>
    </row>
    <row r="91" spans="1:57" s="43" customFormat="1" ht="13.8">
      <c r="A91" s="40" t="s">
        <v>111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9">
        <f t="shared" ref="V91:AW91" si="38">V66/V88</f>
        <v>101164.88713161944</v>
      </c>
      <c r="W91" s="49">
        <f t="shared" si="38"/>
        <v>103127.68084130138</v>
      </c>
      <c r="X91" s="49">
        <f t="shared" si="38"/>
        <v>103060.39561836761</v>
      </c>
      <c r="Y91" s="49">
        <f t="shared" si="38"/>
        <v>100312.25160029146</v>
      </c>
      <c r="Z91" s="49">
        <f t="shared" si="38"/>
        <v>108043.29877513158</v>
      </c>
      <c r="AA91" s="49">
        <f t="shared" si="38"/>
        <v>108495.47236863177</v>
      </c>
      <c r="AB91" s="49">
        <f t="shared" si="38"/>
        <v>104328.64359336597</v>
      </c>
      <c r="AC91" s="49">
        <f t="shared" si="38"/>
        <v>103085.02989415782</v>
      </c>
      <c r="AD91" s="49">
        <f t="shared" si="38"/>
        <v>108816.54950127438</v>
      </c>
      <c r="AE91" s="49">
        <f t="shared" si="38"/>
        <v>119815.4635635408</v>
      </c>
      <c r="AF91" s="49">
        <f t="shared" si="38"/>
        <v>117134.74672869587</v>
      </c>
      <c r="AG91" s="49">
        <f t="shared" si="38"/>
        <v>117134.74672869587</v>
      </c>
      <c r="AH91" s="49">
        <f t="shared" si="38"/>
        <v>116030.90206964825</v>
      </c>
      <c r="AI91" s="49">
        <f t="shared" si="38"/>
        <v>112986.85576893356</v>
      </c>
      <c r="AJ91" s="49">
        <f t="shared" si="38"/>
        <v>121928.27193514325</v>
      </c>
      <c r="AK91" s="49">
        <f t="shared" si="38"/>
        <v>121409.12759809909</v>
      </c>
      <c r="AL91" s="49">
        <f t="shared" si="38"/>
        <v>120175.1504495949</v>
      </c>
      <c r="AM91" s="49">
        <f t="shared" si="38"/>
        <v>116248.33619634117</v>
      </c>
      <c r="AN91" s="49">
        <f t="shared" si="38"/>
        <v>123492.85153462968</v>
      </c>
      <c r="AO91" s="49">
        <f t="shared" si="38"/>
        <v>121205.27745471778</v>
      </c>
      <c r="AP91" s="49">
        <f t="shared" si="38"/>
        <v>117430.54594394912</v>
      </c>
      <c r="AQ91" s="49">
        <f t="shared" si="38"/>
        <v>116048.73963386468</v>
      </c>
      <c r="AR91" s="49">
        <f t="shared" si="38"/>
        <v>121716.73453897865</v>
      </c>
      <c r="AS91" s="49">
        <f t="shared" si="38"/>
        <v>122338.89339768937</v>
      </c>
      <c r="AT91" s="49">
        <f t="shared" si="38"/>
        <v>122832.02645580098</v>
      </c>
      <c r="AU91" s="49">
        <f t="shared" si="38"/>
        <v>125244.41270125224</v>
      </c>
      <c r="AV91" s="49">
        <f t="shared" si="38"/>
        <v>126798.61209964412</v>
      </c>
      <c r="AW91" s="49">
        <f t="shared" si="38"/>
        <v>125904.16370106761</v>
      </c>
      <c r="AX91" s="49"/>
      <c r="AY91" s="40" t="s">
        <v>111</v>
      </c>
      <c r="AZ91" s="42"/>
      <c r="BA91" s="42"/>
      <c r="BB91" s="42"/>
      <c r="BC91" s="42"/>
      <c r="BD91" s="51"/>
    </row>
    <row r="92" spans="1:57" s="43" customFormat="1" ht="13.8">
      <c r="A92" s="40" t="s">
        <v>85</v>
      </c>
      <c r="B92" s="84">
        <f>B19/B82</f>
        <v>92.091344672506423</v>
      </c>
      <c r="C92" s="84">
        <f t="shared" ref="C92:V92" si="39">C19/C82</f>
        <v>90.413062811483513</v>
      </c>
      <c r="D92" s="84">
        <f t="shared" si="39"/>
        <v>94.836162063542048</v>
      </c>
      <c r="E92" s="84">
        <f t="shared" si="39"/>
        <v>90.952952904915463</v>
      </c>
      <c r="F92" s="84">
        <f t="shared" si="39"/>
        <v>101.49763931102822</v>
      </c>
      <c r="G92" s="84">
        <f t="shared" si="39"/>
        <v>93.883409634892587</v>
      </c>
      <c r="H92" s="84">
        <f t="shared" si="39"/>
        <v>98.213603215185699</v>
      </c>
      <c r="I92" s="84">
        <f t="shared" si="39"/>
        <v>93.756914252860483</v>
      </c>
      <c r="J92" s="84">
        <f t="shared" si="39"/>
        <v>103.24259222716719</v>
      </c>
      <c r="K92" s="84">
        <f t="shared" si="39"/>
        <v>93.84329693717514</v>
      </c>
      <c r="L92" s="84">
        <f t="shared" si="39"/>
        <v>95.581947274174169</v>
      </c>
      <c r="M92" s="84">
        <f t="shared" si="39"/>
        <v>91.67381754630253</v>
      </c>
      <c r="N92" s="84">
        <f t="shared" si="39"/>
        <v>99.439589993535634</v>
      </c>
      <c r="O92" s="84">
        <f t="shared" si="39"/>
        <v>92.190291972610552</v>
      </c>
      <c r="P92" s="84">
        <f t="shared" si="39"/>
        <v>94.143254041514496</v>
      </c>
      <c r="Q92" s="84">
        <f t="shared" si="39"/>
        <v>90.065390374463277</v>
      </c>
      <c r="R92" s="84">
        <f t="shared" si="39"/>
        <v>104.78402141531028</v>
      </c>
      <c r="S92" s="84">
        <f t="shared" si="39"/>
        <v>94.871293166916914</v>
      </c>
      <c r="T92" s="84">
        <f t="shared" si="39"/>
        <v>97.713732727431122</v>
      </c>
      <c r="U92" s="84">
        <f t="shared" si="39"/>
        <v>95.78934724926016</v>
      </c>
      <c r="V92" s="84">
        <f t="shared" si="39"/>
        <v>106.50181020375953</v>
      </c>
      <c r="W92" s="84">
        <f t="shared" ref="W92:AW92" si="40">W19/W82</f>
        <v>98.259304573327029</v>
      </c>
      <c r="X92" s="84">
        <f t="shared" si="40"/>
        <v>100.53512620231399</v>
      </c>
      <c r="Y92" s="84">
        <f t="shared" si="40"/>
        <v>98.756186080212117</v>
      </c>
      <c r="Z92" s="84">
        <f t="shared" si="40"/>
        <v>109.63672630285004</v>
      </c>
      <c r="AA92" s="84">
        <f t="shared" si="40"/>
        <v>104.9098170536117</v>
      </c>
      <c r="AB92" s="84">
        <f t="shared" si="40"/>
        <v>103.42390989952713</v>
      </c>
      <c r="AC92" s="84">
        <f t="shared" si="40"/>
        <v>99.407631189217682</v>
      </c>
      <c r="AD92" s="84">
        <f t="shared" si="40"/>
        <v>111.32051152413209</v>
      </c>
      <c r="AE92" s="84">
        <f t="shared" si="40"/>
        <v>121.17315659579236</v>
      </c>
      <c r="AF92" s="84">
        <f t="shared" si="40"/>
        <v>114.34910403648421</v>
      </c>
      <c r="AG92" s="84">
        <f t="shared" si="40"/>
        <v>114.34910403648421</v>
      </c>
      <c r="AH92" s="84">
        <f t="shared" si="40"/>
        <v>121.19635824822609</v>
      </c>
      <c r="AI92" s="84">
        <f t="shared" si="40"/>
        <v>112.49233590678952</v>
      </c>
      <c r="AJ92" s="84">
        <f t="shared" si="40"/>
        <v>120.77230187323109</v>
      </c>
      <c r="AK92" s="84">
        <f t="shared" si="40"/>
        <v>118.00633939584039</v>
      </c>
      <c r="AL92" s="84">
        <f t="shared" si="40"/>
        <v>118.82640818380931</v>
      </c>
      <c r="AM92" s="84">
        <f t="shared" si="40"/>
        <v>108.5771296244483</v>
      </c>
      <c r="AN92" s="84">
        <f t="shared" si="40"/>
        <v>116.5712053021125</v>
      </c>
      <c r="AO92" s="84">
        <f t="shared" si="40"/>
        <v>109.57369677983424</v>
      </c>
      <c r="AP92" s="84">
        <f t="shared" si="40"/>
        <v>112.43786686149664</v>
      </c>
      <c r="AQ92" s="84">
        <f t="shared" si="40"/>
        <v>107.32118539649318</v>
      </c>
      <c r="AR92" s="84">
        <f t="shared" si="40"/>
        <v>116.34610014524579</v>
      </c>
      <c r="AS92" s="84">
        <f t="shared" si="40"/>
        <v>107.34168743748333</v>
      </c>
      <c r="AT92" s="84">
        <f t="shared" si="40"/>
        <v>110.08910065005237</v>
      </c>
      <c r="AU92" s="84">
        <f t="shared" si="40"/>
        <v>108.46624281076545</v>
      </c>
      <c r="AV92" s="84">
        <f t="shared" si="40"/>
        <v>118.770950749197</v>
      </c>
      <c r="AW92" s="84">
        <f t="shared" si="40"/>
        <v>107.11312073024997</v>
      </c>
      <c r="AX92" s="84"/>
      <c r="AY92" s="40" t="s">
        <v>85</v>
      </c>
      <c r="AZ92" s="42"/>
      <c r="BA92" s="42"/>
      <c r="BB92" s="42"/>
      <c r="BC92" s="42"/>
      <c r="BD92" s="51"/>
    </row>
    <row r="93" spans="1:57" s="43" customFormat="1" ht="13.8">
      <c r="A93" s="40" t="s">
        <v>120</v>
      </c>
      <c r="B93" s="84">
        <f>B66/B80</f>
        <v>22.512220091607588</v>
      </c>
      <c r="C93" s="84">
        <f t="shared" ref="C93:AW93" si="41">C66/C80</f>
        <v>22.785257162361074</v>
      </c>
      <c r="D93" s="84">
        <f t="shared" si="41"/>
        <v>22.9395189299503</v>
      </c>
      <c r="E93" s="84">
        <f t="shared" si="41"/>
        <v>22.269746314619063</v>
      </c>
      <c r="F93" s="84">
        <f t="shared" si="41"/>
        <v>23.409637765195445</v>
      </c>
      <c r="G93" s="84">
        <f t="shared" si="41"/>
        <v>23.458672952959351</v>
      </c>
      <c r="H93" s="84">
        <f t="shared" si="41"/>
        <v>23.565950770093746</v>
      </c>
      <c r="I93" s="84">
        <f t="shared" si="41"/>
        <v>22.849199179895255</v>
      </c>
      <c r="J93" s="84">
        <f t="shared" si="41"/>
        <v>24.514410636209512</v>
      </c>
      <c r="K93" s="84">
        <f t="shared" si="41"/>
        <v>24.12542523606686</v>
      </c>
      <c r="L93" s="84">
        <f t="shared" si="41"/>
        <v>23.594828210700612</v>
      </c>
      <c r="M93" s="84">
        <f t="shared" si="41"/>
        <v>23.423743302600514</v>
      </c>
      <c r="N93" s="84">
        <f t="shared" si="41"/>
        <v>24.714248747758905</v>
      </c>
      <c r="O93" s="84">
        <f t="shared" si="41"/>
        <v>24.483416199886715</v>
      </c>
      <c r="P93" s="84">
        <f t="shared" si="41"/>
        <v>23.937963200246013</v>
      </c>
      <c r="Q93" s="84">
        <f t="shared" si="41"/>
        <v>23.461693633116202</v>
      </c>
      <c r="R93" s="84">
        <f t="shared" si="41"/>
        <v>25.468826276063311</v>
      </c>
      <c r="S93" s="84">
        <f t="shared" si="41"/>
        <v>24.81536302318947</v>
      </c>
      <c r="T93" s="84">
        <f t="shared" si="41"/>
        <v>24.7161597929198</v>
      </c>
      <c r="U93" s="84">
        <f t="shared" si="41"/>
        <v>24.136483942716481</v>
      </c>
      <c r="V93" s="84">
        <f t="shared" si="41"/>
        <v>25.429875689499834</v>
      </c>
      <c r="W93" s="84">
        <f t="shared" si="41"/>
        <v>25.194587550169476</v>
      </c>
      <c r="X93" s="84">
        <f t="shared" si="41"/>
        <v>24.793558840626812</v>
      </c>
      <c r="Y93" s="84">
        <f t="shared" si="41"/>
        <v>24.144551367987663</v>
      </c>
      <c r="Z93" s="84">
        <f t="shared" si="41"/>
        <v>26.278881007213947</v>
      </c>
      <c r="AA93" s="84">
        <f t="shared" si="41"/>
        <v>26.428677971297414</v>
      </c>
      <c r="AB93" s="84">
        <f t="shared" si="41"/>
        <v>25.55264452709411</v>
      </c>
      <c r="AC93" s="84">
        <f t="shared" si="41"/>
        <v>25.284628674104599</v>
      </c>
      <c r="AD93" s="84">
        <f t="shared" si="41"/>
        <v>27.208651676586467</v>
      </c>
      <c r="AE93" s="84">
        <f t="shared" si="41"/>
        <v>29.626338784576749</v>
      </c>
      <c r="AF93" s="84">
        <f t="shared" si="41"/>
        <v>29.847843590697355</v>
      </c>
      <c r="AG93" s="84">
        <f t="shared" si="41"/>
        <v>29.847843590697355</v>
      </c>
      <c r="AH93" s="84">
        <f t="shared" si="41"/>
        <v>29.814720011548271</v>
      </c>
      <c r="AI93" s="84">
        <f t="shared" si="41"/>
        <v>28.278708477777176</v>
      </c>
      <c r="AJ93" s="84">
        <f t="shared" si="41"/>
        <v>30.035020355334144</v>
      </c>
      <c r="AK93" s="84">
        <f t="shared" si="41"/>
        <v>31.075390592979979</v>
      </c>
      <c r="AL93" s="84">
        <f t="shared" si="41"/>
        <v>30.450620890537213</v>
      </c>
      <c r="AM93" s="84">
        <f t="shared" si="41"/>
        <v>28.457351373150143</v>
      </c>
      <c r="AN93" s="84">
        <f t="shared" si="41"/>
        <v>30.259656889004042</v>
      </c>
      <c r="AO93" s="84">
        <f t="shared" si="41"/>
        <v>30.325963483492242</v>
      </c>
      <c r="AP93" s="84">
        <f t="shared" si="41"/>
        <v>29.364205265679214</v>
      </c>
      <c r="AQ93" s="84">
        <f t="shared" si="41"/>
        <v>28.658202767786381</v>
      </c>
      <c r="AR93" s="84">
        <f t="shared" si="41"/>
        <v>30.199090676555247</v>
      </c>
      <c r="AS93" s="84">
        <f t="shared" si="41"/>
        <v>29.852673849353341</v>
      </c>
      <c r="AT93" s="84">
        <f t="shared" si="41"/>
        <v>29.960296248873611</v>
      </c>
      <c r="AU93" s="84">
        <f t="shared" si="41"/>
        <v>29.53115942623484</v>
      </c>
      <c r="AV93" s="84">
        <f t="shared" si="41"/>
        <v>31.68013479239881</v>
      </c>
      <c r="AW93" s="84">
        <f t="shared" si="41"/>
        <v>30.518798711241271</v>
      </c>
      <c r="AX93" s="84"/>
      <c r="AY93" s="40" t="s">
        <v>120</v>
      </c>
      <c r="AZ93" s="42"/>
      <c r="BA93" s="42"/>
      <c r="BB93" s="42"/>
      <c r="BC93" s="42"/>
      <c r="BD93" s="51"/>
    </row>
    <row r="94" spans="1:57" s="43" customFormat="1" ht="13.8">
      <c r="A94" s="40" t="s">
        <v>106</v>
      </c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>
        <v>1215.1077886552173</v>
      </c>
      <c r="X94" s="85">
        <v>1234.1348014676855</v>
      </c>
      <c r="Y94" s="85">
        <v>1268.0541529692953</v>
      </c>
      <c r="Z94" s="85">
        <v>1195.6994220269783</v>
      </c>
      <c r="AA94" s="85">
        <v>1200.1737854767484</v>
      </c>
      <c r="AB94" s="85">
        <v>1226.7404345019256</v>
      </c>
      <c r="AC94" s="85">
        <v>1254.9971076665724</v>
      </c>
      <c r="AD94" s="85">
        <v>1166.3535600055366</v>
      </c>
      <c r="AE94" s="85">
        <v>1155.2042378018327</v>
      </c>
      <c r="AF94" s="85">
        <v>1167.6811450461635</v>
      </c>
      <c r="AG94" s="85">
        <v>1164.3257394569503</v>
      </c>
      <c r="AH94" s="85">
        <v>1210.9857858838218</v>
      </c>
      <c r="AI94" s="85">
        <v>1234.7376698367225</v>
      </c>
      <c r="AJ94" s="85">
        <v>1147.8569711008004</v>
      </c>
      <c r="AK94" s="85">
        <v>1173.992200604456</v>
      </c>
      <c r="AL94" s="85">
        <v>1199.1663585006434</v>
      </c>
      <c r="AM94" s="85">
        <v>1253.5611518570413</v>
      </c>
      <c r="AN94" s="85">
        <v>1170.8181882585268</v>
      </c>
      <c r="AO94" s="85">
        <v>1190.7795863701685</v>
      </c>
      <c r="AP94" s="85">
        <v>1215.4793634148341</v>
      </c>
      <c r="AQ94" s="85">
        <v>1237.3236217314043</v>
      </c>
      <c r="AR94" s="85">
        <v>1237.3236217314043</v>
      </c>
      <c r="AS94" s="85"/>
      <c r="AT94" s="2"/>
      <c r="AU94" s="106"/>
      <c r="AV94" s="2"/>
      <c r="AW94" s="2"/>
      <c r="AX94" s="85"/>
      <c r="AY94" s="40"/>
      <c r="AZ94" s="86"/>
      <c r="BA94" s="86"/>
      <c r="BB94" s="86"/>
      <c r="BC94" s="86"/>
      <c r="BD94" s="87"/>
    </row>
    <row r="95" spans="1:57" s="43" customFormat="1" ht="13.8">
      <c r="A95" s="40" t="s">
        <v>105</v>
      </c>
      <c r="B95" s="85">
        <v>5.9299999999999999E-2</v>
      </c>
      <c r="C95" s="85">
        <v>6.5000000000000002E-2</v>
      </c>
      <c r="D95" s="85">
        <v>6.9000000000000006E-2</v>
      </c>
      <c r="E95" s="85">
        <v>7.0000000000000007E-2</v>
      </c>
      <c r="F95" s="85">
        <v>6.9000000000000006E-2</v>
      </c>
      <c r="G95" s="85">
        <v>6.4000000000000001E-2</v>
      </c>
      <c r="H95" s="85">
        <v>0.06</v>
      </c>
      <c r="I95" s="85">
        <v>5.8000000000000003E-2</v>
      </c>
      <c r="J95" s="85">
        <v>0.06</v>
      </c>
      <c r="K95" s="85">
        <v>6.4000000000000001E-2</v>
      </c>
      <c r="L95" s="85">
        <v>6.9000000000000006E-2</v>
      </c>
      <c r="M95" s="85"/>
      <c r="N95" s="85"/>
      <c r="O95" s="85"/>
      <c r="P95" s="85"/>
      <c r="Q95" s="85"/>
      <c r="R95" s="85"/>
      <c r="S95" s="85"/>
      <c r="T95" s="85"/>
      <c r="U95" s="85"/>
      <c r="V95" s="85">
        <v>2018</v>
      </c>
      <c r="W95" s="85">
        <v>2019</v>
      </c>
      <c r="X95" s="85">
        <v>2020</v>
      </c>
      <c r="Y95" s="85">
        <v>2022</v>
      </c>
      <c r="Z95" s="85">
        <v>2023</v>
      </c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2"/>
      <c r="AT95" s="2"/>
      <c r="AU95" s="106"/>
      <c r="AV95" s="2"/>
      <c r="AW95" s="2"/>
      <c r="AX95" s="2"/>
      <c r="AY95" s="40"/>
      <c r="AZ95" s="86"/>
      <c r="BA95" s="86"/>
      <c r="BB95" s="86"/>
      <c r="BC95" s="86"/>
      <c r="BD95" s="87"/>
    </row>
    <row r="96" spans="1:57" s="43" customFormat="1" ht="13.8">
      <c r="A96" s="40" t="s">
        <v>112</v>
      </c>
      <c r="B96" s="85"/>
      <c r="C96" s="85"/>
      <c r="D96" s="85"/>
      <c r="E96" s="85"/>
      <c r="F96" s="85"/>
      <c r="G96" s="85">
        <v>1226</v>
      </c>
      <c r="H96" s="85">
        <v>1220.0999999999999</v>
      </c>
      <c r="I96" s="85">
        <v>1078.2</v>
      </c>
      <c r="J96" s="85">
        <v>1254.4000000000001</v>
      </c>
      <c r="K96" s="85">
        <v>1274.3</v>
      </c>
      <c r="L96" s="85">
        <v>1312.2</v>
      </c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2"/>
      <c r="AT96" s="2"/>
      <c r="AU96" s="106"/>
      <c r="AV96" s="2"/>
      <c r="AW96" s="2"/>
      <c r="AX96" s="2"/>
      <c r="AY96" s="40"/>
      <c r="AZ96" s="86"/>
      <c r="BA96" s="86"/>
      <c r="BB96" s="86"/>
      <c r="BC96" s="86"/>
      <c r="BD96" s="87"/>
    </row>
    <row r="97" spans="1:57" s="43" customFormat="1" ht="13.8">
      <c r="A97" s="40" t="s">
        <v>97</v>
      </c>
      <c r="B97" s="85">
        <v>2013</v>
      </c>
      <c r="C97" s="85">
        <v>2013</v>
      </c>
      <c r="D97" s="85">
        <v>2013</v>
      </c>
      <c r="E97" s="85">
        <v>2013</v>
      </c>
      <c r="F97" s="85">
        <v>2013</v>
      </c>
      <c r="G97" s="85">
        <v>2013</v>
      </c>
      <c r="H97" s="85">
        <v>2013</v>
      </c>
      <c r="I97" s="85">
        <v>2013</v>
      </c>
      <c r="J97" s="85">
        <v>2013</v>
      </c>
      <c r="K97" s="85">
        <v>2013</v>
      </c>
      <c r="L97" s="85">
        <v>2013</v>
      </c>
      <c r="M97" s="40"/>
      <c r="N97" s="40"/>
      <c r="O97" s="40"/>
      <c r="P97" s="40"/>
      <c r="Q97" s="40"/>
      <c r="R97" s="40"/>
      <c r="S97" s="40"/>
      <c r="T97" s="40"/>
      <c r="U97" s="40"/>
      <c r="V97" s="52">
        <v>8.5999999999999993E-2</v>
      </c>
      <c r="W97" s="52">
        <v>0.10698895728608879</v>
      </c>
      <c r="X97" s="52">
        <v>9.4818751927246592E-2</v>
      </c>
      <c r="Y97" s="52">
        <v>9.3309627431391665E-2</v>
      </c>
      <c r="Z97" s="52">
        <v>7.5748732334408514E-2</v>
      </c>
      <c r="AA97" s="52">
        <v>9.8980528165560883E-2</v>
      </c>
      <c r="AB97" s="52">
        <v>8.0370673929611142E-2</v>
      </c>
      <c r="AC97" s="52">
        <v>8.9882005288066599E-2</v>
      </c>
      <c r="AD97" s="52">
        <v>6.9919673106150645E-2</v>
      </c>
      <c r="AE97" s="52">
        <v>9.2842252302005546E-2</v>
      </c>
      <c r="AF97" s="52">
        <v>9.2184076352386637E-2</v>
      </c>
      <c r="AG97" s="52">
        <v>8.5478970667747442E-2</v>
      </c>
      <c r="AH97" s="52">
        <v>8.3822993575194044E-2</v>
      </c>
      <c r="AI97" s="52">
        <v>6.379174789564164E-2</v>
      </c>
      <c r="AJ97" s="52">
        <v>0.10096647033941984</v>
      </c>
      <c r="AK97" s="52">
        <v>8.700462979126683E-2</v>
      </c>
      <c r="AL97" s="52">
        <v>9.0249270678791849E-2</v>
      </c>
      <c r="AM97" s="52">
        <v>7.728408366115555E-2</v>
      </c>
      <c r="AN97" s="52">
        <v>8.5831850380849478E-2</v>
      </c>
      <c r="AO97" s="52">
        <v>7.5472634303996464E-2</v>
      </c>
      <c r="AP97" s="52">
        <v>7.5472634303996464E-2</v>
      </c>
      <c r="AQ97" s="47"/>
      <c r="AR97" s="47"/>
      <c r="AS97" s="2"/>
      <c r="AT97" s="2"/>
      <c r="AU97" s="106"/>
      <c r="AV97" s="2"/>
      <c r="AW97" s="2"/>
      <c r="AX97" s="2"/>
      <c r="AY97" s="40" t="s">
        <v>97</v>
      </c>
      <c r="AZ97" s="42"/>
      <c r="BA97" s="42"/>
      <c r="BB97" s="42"/>
      <c r="BC97" s="42"/>
      <c r="BD97" s="42"/>
      <c r="BE97" s="51"/>
    </row>
    <row r="98" spans="1:57">
      <c r="A98" s="2" t="s">
        <v>69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AK98" s="2"/>
      <c r="AL98" s="2"/>
      <c r="AM98" s="2"/>
      <c r="AN98" s="2"/>
      <c r="AO98" s="2"/>
      <c r="AQ98" s="52"/>
      <c r="AR98" s="52"/>
      <c r="AY98" s="2"/>
      <c r="AZ98" s="2"/>
      <c r="BA98" s="2"/>
      <c r="BB98" s="2"/>
      <c r="BC98" s="2"/>
      <c r="BD98" s="51"/>
    </row>
    <row r="99" spans="1:57">
      <c r="A99" s="2" t="s">
        <v>70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AK99" s="2"/>
      <c r="AL99" s="2"/>
      <c r="AM99" s="2"/>
      <c r="AN99" s="2"/>
      <c r="AO99" s="2"/>
      <c r="AY99" s="2"/>
      <c r="AZ99" s="2"/>
      <c r="BA99" s="2"/>
      <c r="BB99" s="2"/>
      <c r="BC99" s="2"/>
      <c r="BD99" s="51"/>
    </row>
    <row r="100" spans="1:57" s="54" customFormat="1" ht="15.6"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P100" s="2"/>
      <c r="AQ100" s="2"/>
      <c r="AR100" s="2"/>
      <c r="AS100" s="2"/>
      <c r="AT100" s="2"/>
      <c r="AU100" s="106"/>
      <c r="AV100" s="2"/>
      <c r="AW100" s="2"/>
      <c r="AX100" s="2"/>
      <c r="BD100" s="53"/>
      <c r="BE100" s="56"/>
    </row>
    <row r="101" spans="1:57" ht="17.399999999999999">
      <c r="C101" s="88" t="s">
        <v>98</v>
      </c>
      <c r="J101" s="54" t="s">
        <v>107</v>
      </c>
      <c r="Q101" s="54" t="s">
        <v>99</v>
      </c>
      <c r="W101" s="93" t="s">
        <v>100</v>
      </c>
      <c r="AE101" s="57" t="s">
        <v>114</v>
      </c>
      <c r="AL101" s="105" t="s">
        <v>101</v>
      </c>
      <c r="AT101" s="129" t="s">
        <v>102</v>
      </c>
      <c r="BC101" s="42"/>
      <c r="BD101" s="51"/>
    </row>
    <row r="102" spans="1:57">
      <c r="BD102" s="51"/>
    </row>
    <row r="103" spans="1:57">
      <c r="BD103" s="51"/>
    </row>
    <row r="104" spans="1:57">
      <c r="BD104" s="51"/>
    </row>
    <row r="105" spans="1:57">
      <c r="BD105" s="51"/>
    </row>
    <row r="106" spans="1:57">
      <c r="BD106" s="51"/>
    </row>
    <row r="107" spans="1:57">
      <c r="BD107" s="51"/>
    </row>
    <row r="108" spans="1:57">
      <c r="BD108" s="51"/>
    </row>
    <row r="109" spans="1:57">
      <c r="BD109" s="51"/>
    </row>
    <row r="110" spans="1:57">
      <c r="BD110" s="51"/>
    </row>
    <row r="111" spans="1:57">
      <c r="BD111" s="51"/>
    </row>
    <row r="112" spans="1:57">
      <c r="BD112" s="51"/>
    </row>
    <row r="113" spans="3:56">
      <c r="BD113" s="51"/>
    </row>
    <row r="114" spans="3:56">
      <c r="BD114" s="51"/>
    </row>
    <row r="115" spans="3:56">
      <c r="BD115" s="51"/>
    </row>
    <row r="116" spans="3:56">
      <c r="BD116" s="51"/>
    </row>
    <row r="117" spans="3:56">
      <c r="BD117" s="51"/>
    </row>
    <row r="118" spans="3:56">
      <c r="BD118" s="51"/>
    </row>
    <row r="119" spans="3:56">
      <c r="BD119" s="51"/>
    </row>
    <row r="120" spans="3:56">
      <c r="BD120" s="51"/>
    </row>
    <row r="121" spans="3:56">
      <c r="BD121" s="51"/>
    </row>
    <row r="122" spans="3:56" s="54" customFormat="1" ht="17.399999999999999">
      <c r="C122" s="54" t="s">
        <v>108</v>
      </c>
      <c r="J122" s="54" t="s">
        <v>109</v>
      </c>
      <c r="P122" s="54" t="s">
        <v>116</v>
      </c>
      <c r="V122" s="2"/>
      <c r="W122" s="57" t="s">
        <v>117</v>
      </c>
      <c r="X122" s="55"/>
      <c r="Y122" s="55"/>
      <c r="Z122" s="55"/>
      <c r="AA122" s="55"/>
      <c r="AB122" s="55"/>
      <c r="AC122" s="55"/>
      <c r="AD122" s="57" t="s">
        <v>118</v>
      </c>
      <c r="AE122" s="55"/>
      <c r="AF122" s="55"/>
      <c r="AG122" s="55"/>
      <c r="AH122" s="55"/>
      <c r="AI122" s="55"/>
      <c r="AK122" s="105" t="s">
        <v>125</v>
      </c>
      <c r="AO122" s="2"/>
      <c r="AP122" s="2"/>
      <c r="AQ122" s="2"/>
      <c r="AS122" s="129" t="s">
        <v>126</v>
      </c>
      <c r="AT122" s="2"/>
      <c r="AU122" s="106"/>
      <c r="AV122" s="2"/>
      <c r="AW122" s="2"/>
      <c r="AX122" s="2"/>
      <c r="BC122" s="56"/>
    </row>
    <row r="123" spans="3:56">
      <c r="BD123" s="51"/>
    </row>
    <row r="124" spans="3:56">
      <c r="BD124" s="51"/>
    </row>
    <row r="125" spans="3:56">
      <c r="BD125" s="51"/>
    </row>
    <row r="126" spans="3:56">
      <c r="BD126" s="51"/>
    </row>
    <row r="127" spans="3:56">
      <c r="BD127" s="51"/>
    </row>
    <row r="128" spans="3:56">
      <c r="BD128" s="51"/>
    </row>
    <row r="129" spans="23:56">
      <c r="BD129" s="51"/>
    </row>
    <row r="130" spans="23:56">
      <c r="BD130" s="51"/>
    </row>
    <row r="131" spans="23:56">
      <c r="BD131" s="51"/>
    </row>
    <row r="132" spans="23:56">
      <c r="BD132" s="51"/>
    </row>
    <row r="133" spans="23:56">
      <c r="BD133" s="51"/>
    </row>
    <row r="134" spans="23:56">
      <c r="BD134" s="51"/>
    </row>
    <row r="135" spans="23:56">
      <c r="BD135" s="51"/>
    </row>
    <row r="136" spans="23:56">
      <c r="BD136" s="51"/>
    </row>
    <row r="137" spans="23:56">
      <c r="BD137" s="51"/>
    </row>
    <row r="140" spans="23:56" ht="15.6">
      <c r="W140" s="57" t="s">
        <v>102</v>
      </c>
    </row>
  </sheetData>
  <mergeCells count="4">
    <mergeCell ref="A3:A5"/>
    <mergeCell ref="AK3:AO3"/>
    <mergeCell ref="AZ3:BD3"/>
    <mergeCell ref="B3:F3"/>
  </mergeCells>
  <phoneticPr fontId="12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HILLEL FRIDMAN</dc:creator>
  <cp:lastModifiedBy>HILLEL FRIDMAN</cp:lastModifiedBy>
  <dcterms:created xsi:type="dcterms:W3CDTF">2024-09-07T15:38:43Z</dcterms:created>
  <dcterms:modified xsi:type="dcterms:W3CDTF">2026-09-02T20:23:40Z</dcterms:modified>
</cp:coreProperties>
</file>