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\Downloads\2026-3\"/>
    </mc:Choice>
  </mc:AlternateContent>
  <xr:revisionPtr revIDLastSave="0" documentId="13_ncr:1_{01025719-87F9-4B81-BABE-A271D5410F3C}" xr6:coauthVersionLast="47" xr6:coauthVersionMax="47" xr10:uidLastSave="{00000000-0000-0000-0000-000000000000}"/>
  <bookViews>
    <workbookView xWindow="-108" yWindow="-108" windowWidth="23256" windowHeight="12456" xr2:uid="{83C1E541-CDF0-4D40-BE31-75192D9BE4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9" i="1" l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B69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B68" i="1"/>
  <c r="CI20" i="1"/>
  <c r="CI53" i="1"/>
  <c r="CI59" i="1"/>
  <c r="CI6" i="1"/>
  <c r="CH20" i="1"/>
  <c r="CH53" i="1"/>
  <c r="CH11" i="1"/>
  <c r="CH7" i="1"/>
  <c r="CG20" i="1"/>
  <c r="CG53" i="1"/>
  <c r="CG11" i="1"/>
  <c r="CG7" i="1"/>
  <c r="CF20" i="1"/>
  <c r="CF53" i="1"/>
  <c r="CF11" i="1"/>
  <c r="CF7" i="1"/>
  <c r="CD20" i="1"/>
  <c r="CE20" i="1"/>
  <c r="CE53" i="1"/>
  <c r="CD53" i="1"/>
  <c r="CD11" i="1"/>
  <c r="CD21" i="1" s="1"/>
  <c r="CE11" i="1"/>
  <c r="CE21" i="1" s="1"/>
  <c r="CD6" i="1"/>
  <c r="CD7" i="1" s="1"/>
  <c r="CE6" i="1"/>
  <c r="CE7" i="1" s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M23" i="1"/>
  <c r="BQ23" i="1"/>
  <c r="BR23" i="1"/>
  <c r="BS23" i="1"/>
  <c r="BT23" i="1"/>
  <c r="BU23" i="1"/>
  <c r="B23" i="1"/>
  <c r="CC20" i="1"/>
  <c r="CC53" i="1"/>
  <c r="CC11" i="1"/>
  <c r="CC6" i="1"/>
  <c r="CC7" i="1" s="1"/>
  <c r="CB53" i="1"/>
  <c r="CI9" i="1" l="1"/>
  <c r="CI7" i="1"/>
  <c r="CH54" i="1"/>
  <c r="CH55" i="1"/>
  <c r="CH56" i="1"/>
  <c r="CH21" i="1"/>
  <c r="CH12" i="1"/>
  <c r="CG56" i="1"/>
  <c r="CG55" i="1"/>
  <c r="CG54" i="1"/>
  <c r="CG21" i="1"/>
  <c r="CG12" i="1"/>
  <c r="CE55" i="1"/>
  <c r="CF55" i="1"/>
  <c r="CF56" i="1"/>
  <c r="CD55" i="1"/>
  <c r="CD54" i="1"/>
  <c r="CF54" i="1"/>
  <c r="CF12" i="1"/>
  <c r="CE54" i="1"/>
  <c r="CF21" i="1"/>
  <c r="CE56" i="1"/>
  <c r="CD56" i="1"/>
  <c r="CD12" i="1"/>
  <c r="CE12" i="1"/>
  <c r="CC56" i="1"/>
  <c r="CC55" i="1"/>
  <c r="CC54" i="1"/>
  <c r="CC12" i="1"/>
  <c r="CC21" i="1"/>
  <c r="BY53" i="1"/>
  <c r="BZ53" i="1"/>
  <c r="BZ54" i="1" s="1"/>
  <c r="CA53" i="1"/>
  <c r="CB20" i="1"/>
  <c r="CB6" i="1"/>
  <c r="CB9" i="1" s="1"/>
  <c r="CB26" i="1" s="1"/>
  <c r="CI11" i="1" l="1"/>
  <c r="CI54" i="1"/>
  <c r="CI26" i="1"/>
  <c r="CB54" i="1"/>
  <c r="CB11" i="1"/>
  <c r="CB7" i="1"/>
  <c r="CI12" i="1" l="1"/>
  <c r="CI55" i="1"/>
  <c r="CI56" i="1"/>
  <c r="CI21" i="1"/>
  <c r="CB55" i="1"/>
  <c r="CB56" i="1"/>
  <c r="CB12" i="1"/>
  <c r="CB21" i="1"/>
  <c r="CI58" i="1" l="1"/>
  <c r="CI60" i="1" s="1"/>
  <c r="CB57" i="1"/>
  <c r="CB60" i="1" s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B34" i="1"/>
  <c r="BZ20" i="1"/>
  <c r="CA20" i="1"/>
  <c r="BZ11" i="1"/>
  <c r="BZ7" i="1"/>
  <c r="CA63" i="1"/>
  <c r="CA66" i="1" s="1"/>
  <c r="CA6" i="1"/>
  <c r="CA9" i="1" s="1"/>
  <c r="CA26" i="1" l="1"/>
  <c r="CA54" i="1"/>
  <c r="BZ21" i="1"/>
  <c r="BZ35" i="1"/>
  <c r="BZ55" i="1"/>
  <c r="BZ56" i="1"/>
  <c r="BZ12" i="1"/>
  <c r="CA11" i="1"/>
  <c r="CA7" i="1"/>
  <c r="BY20" i="1"/>
  <c r="BW20" i="1"/>
  <c r="BX20" i="1"/>
  <c r="BY6" i="1"/>
  <c r="BY9" i="1" s="1"/>
  <c r="BY63" i="1" l="1"/>
  <c r="BY54" i="1"/>
  <c r="CA55" i="1"/>
  <c r="CA56" i="1"/>
  <c r="CA21" i="1"/>
  <c r="CA12" i="1"/>
  <c r="BY11" i="1"/>
  <c r="BY7" i="1"/>
  <c r="BY35" i="1" l="1"/>
  <c r="BY21" i="1"/>
  <c r="BY56" i="1"/>
  <c r="BY55" i="1"/>
  <c r="BY12" i="1"/>
  <c r="BW53" i="1" l="1"/>
  <c r="BX53" i="1"/>
  <c r="BW6" i="1"/>
  <c r="BW9" i="1" s="1"/>
  <c r="BW26" i="1" s="1"/>
  <c r="BX62" i="1"/>
  <c r="BX65" i="1" s="1"/>
  <c r="BX6" i="1"/>
  <c r="BX9" i="1" s="1"/>
  <c r="BX26" i="1" s="1"/>
  <c r="BW54" i="1" l="1"/>
  <c r="BW7" i="1"/>
  <c r="BX7" i="1"/>
  <c r="BX11" i="1"/>
  <c r="BW11" i="1"/>
  <c r="BX54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C20" i="1"/>
  <c r="CK20" i="1" s="1"/>
  <c r="BV11" i="1"/>
  <c r="BX21" i="1" l="1"/>
  <c r="BX35" i="1"/>
  <c r="BV21" i="1"/>
  <c r="BV35" i="1"/>
  <c r="BW21" i="1"/>
  <c r="BW35" i="1"/>
  <c r="BW12" i="1"/>
  <c r="BW56" i="1"/>
  <c r="BW59" i="1" s="1"/>
  <c r="BW62" i="1" s="1"/>
  <c r="BX12" i="1"/>
  <c r="BX56" i="1"/>
  <c r="BX55" i="1"/>
  <c r="BW55" i="1"/>
  <c r="BV56" i="1"/>
  <c r="BV53" i="1"/>
  <c r="BV54" i="1" s="1"/>
  <c r="BU53" i="1"/>
  <c r="BU63" i="1"/>
  <c r="BU66" i="1" s="1"/>
  <c r="BU6" i="1"/>
  <c r="BU9" i="1" s="1"/>
  <c r="BU11" i="1" s="1"/>
  <c r="BU19" i="1" s="1"/>
  <c r="BS53" i="1"/>
  <c r="BT53" i="1"/>
  <c r="BT6" i="1"/>
  <c r="BT9" i="1" s="1"/>
  <c r="BT11" i="1" s="1"/>
  <c r="BT19" i="1" s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K13" i="1" s="1"/>
  <c r="BL53" i="1"/>
  <c r="BM53" i="1"/>
  <c r="BN53" i="1"/>
  <c r="BN13" i="1" s="1"/>
  <c r="BO53" i="1"/>
  <c r="BP53" i="1"/>
  <c r="BQ53" i="1"/>
  <c r="BR53" i="1"/>
  <c r="B53" i="1"/>
  <c r="BK23" i="1" l="1"/>
  <c r="BN23" i="1"/>
  <c r="BT21" i="1"/>
  <c r="BT35" i="1"/>
  <c r="BU21" i="1"/>
  <c r="BU35" i="1"/>
  <c r="BL13" i="1"/>
  <c r="BO13" i="1"/>
  <c r="BV55" i="1"/>
  <c r="BU54" i="1"/>
  <c r="BU36" i="1"/>
  <c r="BU45" i="1" s="1"/>
  <c r="BU48" i="1" s="1"/>
  <c r="BU58" i="1" s="1"/>
  <c r="BU7" i="1"/>
  <c r="BU22" i="1" s="1"/>
  <c r="BT54" i="1"/>
  <c r="BT7" i="1"/>
  <c r="BT22" i="1" s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78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B73" i="1"/>
  <c r="BP13" i="1" l="1"/>
  <c r="BO23" i="1"/>
  <c r="BL23" i="1"/>
  <c r="CL13" i="1"/>
  <c r="BT27" i="1"/>
  <c r="BT28" i="1" s="1"/>
  <c r="BU56" i="1"/>
  <c r="BT56" i="1"/>
  <c r="BU12" i="1"/>
  <c r="BU15" i="1" s="1"/>
  <c r="BU55" i="1"/>
  <c r="BT55" i="1"/>
  <c r="BT12" i="1"/>
  <c r="BS63" i="1"/>
  <c r="BS66" i="1" s="1"/>
  <c r="BS6" i="1"/>
  <c r="BS9" i="1" s="1"/>
  <c r="BS11" i="1" s="1"/>
  <c r="BS19" i="1" s="1"/>
  <c r="BR63" i="1"/>
  <c r="BR66" i="1" s="1"/>
  <c r="BR6" i="1"/>
  <c r="BR9" i="1" s="1"/>
  <c r="BR11" i="1" s="1"/>
  <c r="BQ63" i="1"/>
  <c r="BQ66" i="1" s="1"/>
  <c r="BQ6" i="1"/>
  <c r="BQ9" i="1" s="1"/>
  <c r="BQ11" i="1" s="1"/>
  <c r="BQ19" i="1" s="1"/>
  <c r="BP63" i="1"/>
  <c r="BP66" i="1" s="1"/>
  <c r="BP6" i="1"/>
  <c r="BP9" i="1" s="1"/>
  <c r="BP11" i="1" s="1"/>
  <c r="BO63" i="1"/>
  <c r="BO66" i="1" s="1"/>
  <c r="BO6" i="1"/>
  <c r="BO7" i="1" s="1"/>
  <c r="BO22" i="1" s="1"/>
  <c r="BN63" i="1"/>
  <c r="BN66" i="1" s="1"/>
  <c r="BN6" i="1"/>
  <c r="BN9" i="1" s="1"/>
  <c r="BN11" i="1" s="1"/>
  <c r="BN19" i="1" s="1"/>
  <c r="BM63" i="1"/>
  <c r="BM66" i="1" s="1"/>
  <c r="BM6" i="1"/>
  <c r="BM9" i="1" s="1"/>
  <c r="BM11" i="1" s="1"/>
  <c r="BM19" i="1" s="1"/>
  <c r="BL63" i="1"/>
  <c r="BL66" i="1" s="1"/>
  <c r="BL6" i="1"/>
  <c r="BL9" i="1" s="1"/>
  <c r="BL11" i="1" s="1"/>
  <c r="BL19" i="1" s="1"/>
  <c r="BK63" i="1"/>
  <c r="BK66" i="1" s="1"/>
  <c r="BK6" i="1"/>
  <c r="BK7" i="1" s="1"/>
  <c r="BK22" i="1" s="1"/>
  <c r="BJ63" i="1"/>
  <c r="BJ66" i="1" s="1"/>
  <c r="BJ6" i="1"/>
  <c r="BJ9" i="1" s="1"/>
  <c r="BJ11" i="1" s="1"/>
  <c r="BJ19" i="1" s="1"/>
  <c r="BI63" i="1"/>
  <c r="BI66" i="1" s="1"/>
  <c r="BI6" i="1"/>
  <c r="BI9" i="1" s="1"/>
  <c r="BI11" i="1" s="1"/>
  <c r="BI19" i="1" s="1"/>
  <c r="BH63" i="1"/>
  <c r="BH66" i="1" s="1"/>
  <c r="BH6" i="1"/>
  <c r="BH9" i="1" s="1"/>
  <c r="BH11" i="1" s="1"/>
  <c r="BH19" i="1" s="1"/>
  <c r="BG63" i="1"/>
  <c r="BG66" i="1" s="1"/>
  <c r="BG6" i="1"/>
  <c r="BG7" i="1" s="1"/>
  <c r="BG22" i="1" s="1"/>
  <c r="BF63" i="1"/>
  <c r="BF66" i="1" s="1"/>
  <c r="BF6" i="1"/>
  <c r="BF9" i="1" s="1"/>
  <c r="BF11" i="1" s="1"/>
  <c r="BF19" i="1" s="1"/>
  <c r="BE63" i="1"/>
  <c r="BE66" i="1" s="1"/>
  <c r="BE6" i="1"/>
  <c r="BE9" i="1" s="1"/>
  <c r="BE11" i="1" s="1"/>
  <c r="BE19" i="1" s="1"/>
  <c r="BD63" i="1"/>
  <c r="BD66" i="1" s="1"/>
  <c r="BD6" i="1"/>
  <c r="BD9" i="1" s="1"/>
  <c r="BD11" i="1" s="1"/>
  <c r="BD19" i="1" s="1"/>
  <c r="BC63" i="1"/>
  <c r="BC66" i="1" s="1"/>
  <c r="BC6" i="1"/>
  <c r="BC7" i="1" s="1"/>
  <c r="BC22" i="1" s="1"/>
  <c r="BB63" i="1"/>
  <c r="BB66" i="1" s="1"/>
  <c r="BB6" i="1"/>
  <c r="BB9" i="1" s="1"/>
  <c r="BB11" i="1" s="1"/>
  <c r="BB19" i="1" s="1"/>
  <c r="BA63" i="1"/>
  <c r="BA66" i="1" s="1"/>
  <c r="BA6" i="1"/>
  <c r="BA9" i="1" s="1"/>
  <c r="BA11" i="1" s="1"/>
  <c r="BA19" i="1" s="1"/>
  <c r="AZ63" i="1"/>
  <c r="AZ66" i="1" s="1"/>
  <c r="AZ6" i="1"/>
  <c r="AZ9" i="1" s="1"/>
  <c r="AZ11" i="1" s="1"/>
  <c r="AZ19" i="1" s="1"/>
  <c r="AY63" i="1"/>
  <c r="AY66" i="1" s="1"/>
  <c r="AY6" i="1"/>
  <c r="AY7" i="1" s="1"/>
  <c r="AY22" i="1" s="1"/>
  <c r="AX63" i="1"/>
  <c r="AX66" i="1" s="1"/>
  <c r="AX6" i="1"/>
  <c r="AX9" i="1" s="1"/>
  <c r="AX11" i="1" s="1"/>
  <c r="AX19" i="1" s="1"/>
  <c r="AW63" i="1"/>
  <c r="AW66" i="1" s="1"/>
  <c r="AW6" i="1"/>
  <c r="AW9" i="1" s="1"/>
  <c r="AW11" i="1" s="1"/>
  <c r="AW19" i="1" s="1"/>
  <c r="AV63" i="1"/>
  <c r="AV66" i="1" s="1"/>
  <c r="AV6" i="1"/>
  <c r="AV9" i="1" s="1"/>
  <c r="AV11" i="1" s="1"/>
  <c r="AV19" i="1" s="1"/>
  <c r="AU63" i="1"/>
  <c r="AU66" i="1" s="1"/>
  <c r="AU6" i="1"/>
  <c r="AU7" i="1" s="1"/>
  <c r="AU22" i="1" s="1"/>
  <c r="AT63" i="1"/>
  <c r="AT66" i="1" s="1"/>
  <c r="AT6" i="1"/>
  <c r="AT9" i="1" s="1"/>
  <c r="AT11" i="1" s="1"/>
  <c r="AT19" i="1" s="1"/>
  <c r="AS63" i="1"/>
  <c r="AS66" i="1" s="1"/>
  <c r="AS6" i="1"/>
  <c r="AS9" i="1" s="1"/>
  <c r="AS11" i="1" s="1"/>
  <c r="AS19" i="1" s="1"/>
  <c r="AR63" i="1"/>
  <c r="AR66" i="1" s="1"/>
  <c r="AR6" i="1"/>
  <c r="AR9" i="1" s="1"/>
  <c r="AR11" i="1" s="1"/>
  <c r="AR19" i="1" s="1"/>
  <c r="AQ63" i="1"/>
  <c r="AQ66" i="1" s="1"/>
  <c r="AQ6" i="1"/>
  <c r="AQ7" i="1" s="1"/>
  <c r="AQ22" i="1" s="1"/>
  <c r="AP63" i="1"/>
  <c r="AP66" i="1" s="1"/>
  <c r="AP6" i="1"/>
  <c r="AP9" i="1" s="1"/>
  <c r="AP11" i="1" s="1"/>
  <c r="AP19" i="1" s="1"/>
  <c r="AO63" i="1"/>
  <c r="AO66" i="1" s="1"/>
  <c r="AO6" i="1"/>
  <c r="AO9" i="1" s="1"/>
  <c r="AO11" i="1" s="1"/>
  <c r="AO19" i="1" s="1"/>
  <c r="AN63" i="1"/>
  <c r="AN66" i="1" s="1"/>
  <c r="AN6" i="1"/>
  <c r="AN9" i="1" s="1"/>
  <c r="AN11" i="1" s="1"/>
  <c r="AN19" i="1" s="1"/>
  <c r="AM63" i="1"/>
  <c r="AM66" i="1" s="1"/>
  <c r="AM6" i="1"/>
  <c r="AM7" i="1" s="1"/>
  <c r="AM22" i="1" s="1"/>
  <c r="AL63" i="1"/>
  <c r="AL66" i="1" s="1"/>
  <c r="AL6" i="1"/>
  <c r="AL9" i="1" s="1"/>
  <c r="AL11" i="1" s="1"/>
  <c r="AL19" i="1" s="1"/>
  <c r="AK63" i="1"/>
  <c r="AK66" i="1" s="1"/>
  <c r="AK6" i="1"/>
  <c r="AK9" i="1" s="1"/>
  <c r="AK11" i="1" s="1"/>
  <c r="AK19" i="1" s="1"/>
  <c r="AJ63" i="1"/>
  <c r="AJ66" i="1" s="1"/>
  <c r="AJ6" i="1"/>
  <c r="AJ9" i="1" s="1"/>
  <c r="AJ11" i="1" s="1"/>
  <c r="AJ19" i="1" s="1"/>
  <c r="AI63" i="1"/>
  <c r="AI66" i="1" s="1"/>
  <c r="AI6" i="1"/>
  <c r="AI7" i="1" s="1"/>
  <c r="AI22" i="1" s="1"/>
  <c r="AH63" i="1"/>
  <c r="AH66" i="1" s="1"/>
  <c r="AH6" i="1"/>
  <c r="AH9" i="1" s="1"/>
  <c r="AH11" i="1" s="1"/>
  <c r="AH19" i="1" s="1"/>
  <c r="AG63" i="1"/>
  <c r="AG66" i="1" s="1"/>
  <c r="AG6" i="1"/>
  <c r="AG9" i="1" s="1"/>
  <c r="AG11" i="1" s="1"/>
  <c r="AG19" i="1" s="1"/>
  <c r="AF63" i="1"/>
  <c r="AF66" i="1" s="1"/>
  <c r="AF6" i="1"/>
  <c r="AF9" i="1" s="1"/>
  <c r="AF11" i="1" s="1"/>
  <c r="AF19" i="1" s="1"/>
  <c r="AE63" i="1"/>
  <c r="AE66" i="1" s="1"/>
  <c r="AE6" i="1"/>
  <c r="AE7" i="1" s="1"/>
  <c r="AE22" i="1" s="1"/>
  <c r="AD63" i="1"/>
  <c r="AD66" i="1" s="1"/>
  <c r="AD6" i="1"/>
  <c r="AD9" i="1" s="1"/>
  <c r="AD11" i="1" s="1"/>
  <c r="AD19" i="1" s="1"/>
  <c r="AC63" i="1"/>
  <c r="AC66" i="1" s="1"/>
  <c r="AC6" i="1"/>
  <c r="AC9" i="1" s="1"/>
  <c r="AC11" i="1" s="1"/>
  <c r="AC19" i="1" s="1"/>
  <c r="AB63" i="1"/>
  <c r="AB66" i="1" s="1"/>
  <c r="AB6" i="1"/>
  <c r="AB9" i="1" s="1"/>
  <c r="AB11" i="1" s="1"/>
  <c r="AB19" i="1" s="1"/>
  <c r="AA63" i="1"/>
  <c r="AA66" i="1" s="1"/>
  <c r="AA6" i="1"/>
  <c r="AA7" i="1" s="1"/>
  <c r="AA22" i="1" s="1"/>
  <c r="Z63" i="1"/>
  <c r="Z66" i="1" s="1"/>
  <c r="Z6" i="1"/>
  <c r="Z9" i="1" s="1"/>
  <c r="Z11" i="1" s="1"/>
  <c r="Z19" i="1" s="1"/>
  <c r="Y63" i="1"/>
  <c r="Y66" i="1" s="1"/>
  <c r="Y6" i="1"/>
  <c r="Y9" i="1" s="1"/>
  <c r="Y11" i="1" s="1"/>
  <c r="Y19" i="1" s="1"/>
  <c r="X63" i="1"/>
  <c r="X66" i="1" s="1"/>
  <c r="X6" i="1"/>
  <c r="X9" i="1" s="1"/>
  <c r="X11" i="1" s="1"/>
  <c r="X19" i="1" s="1"/>
  <c r="W63" i="1"/>
  <c r="W66" i="1" s="1"/>
  <c r="W6" i="1"/>
  <c r="W7" i="1" s="1"/>
  <c r="W22" i="1" s="1"/>
  <c r="V63" i="1"/>
  <c r="V66" i="1" s="1"/>
  <c r="V6" i="1"/>
  <c r="V9" i="1" s="1"/>
  <c r="V11" i="1" s="1"/>
  <c r="V19" i="1" s="1"/>
  <c r="U63" i="1"/>
  <c r="U66" i="1" s="1"/>
  <c r="U6" i="1"/>
  <c r="U9" i="1" s="1"/>
  <c r="U11" i="1" s="1"/>
  <c r="U19" i="1" s="1"/>
  <c r="T63" i="1"/>
  <c r="T66" i="1" s="1"/>
  <c r="T6" i="1"/>
  <c r="T9" i="1" s="1"/>
  <c r="T11" i="1" s="1"/>
  <c r="T19" i="1" s="1"/>
  <c r="S63" i="1"/>
  <c r="S66" i="1" s="1"/>
  <c r="S6" i="1"/>
  <c r="S7" i="1" s="1"/>
  <c r="S22" i="1" s="1"/>
  <c r="R63" i="1"/>
  <c r="R66" i="1" s="1"/>
  <c r="R6" i="1"/>
  <c r="R9" i="1" s="1"/>
  <c r="R11" i="1" s="1"/>
  <c r="R19" i="1" s="1"/>
  <c r="Q63" i="1"/>
  <c r="Q66" i="1" s="1"/>
  <c r="Q6" i="1"/>
  <c r="Q9" i="1" s="1"/>
  <c r="Q11" i="1" s="1"/>
  <c r="Q19" i="1" s="1"/>
  <c r="P63" i="1"/>
  <c r="P66" i="1" s="1"/>
  <c r="P6" i="1"/>
  <c r="P9" i="1" s="1"/>
  <c r="P11" i="1" s="1"/>
  <c r="P19" i="1" s="1"/>
  <c r="O63" i="1"/>
  <c r="O66" i="1" s="1"/>
  <c r="O6" i="1"/>
  <c r="O9" i="1" s="1"/>
  <c r="O11" i="1" s="1"/>
  <c r="O19" i="1" s="1"/>
  <c r="N63" i="1"/>
  <c r="N66" i="1" s="1"/>
  <c r="N6" i="1"/>
  <c r="N9" i="1" s="1"/>
  <c r="N11" i="1" s="1"/>
  <c r="N19" i="1" s="1"/>
  <c r="M63" i="1"/>
  <c r="M66" i="1" s="1"/>
  <c r="M6" i="1"/>
  <c r="M9" i="1" s="1"/>
  <c r="M11" i="1" s="1"/>
  <c r="M19" i="1" s="1"/>
  <c r="L63" i="1"/>
  <c r="L66" i="1" s="1"/>
  <c r="L6" i="1"/>
  <c r="L9" i="1" s="1"/>
  <c r="L11" i="1" s="1"/>
  <c r="L19" i="1" s="1"/>
  <c r="K63" i="1"/>
  <c r="K66" i="1" s="1"/>
  <c r="K6" i="1"/>
  <c r="K9" i="1" s="1"/>
  <c r="K11" i="1" s="1"/>
  <c r="K19" i="1" s="1"/>
  <c r="J63" i="1"/>
  <c r="J66" i="1" s="1"/>
  <c r="J6" i="1"/>
  <c r="J9" i="1" s="1"/>
  <c r="J11" i="1" s="1"/>
  <c r="J19" i="1" s="1"/>
  <c r="I63" i="1"/>
  <c r="I66" i="1" s="1"/>
  <c r="I6" i="1"/>
  <c r="I9" i="1" s="1"/>
  <c r="I11" i="1" s="1"/>
  <c r="I19" i="1" s="1"/>
  <c r="H63" i="1"/>
  <c r="H66" i="1" s="1"/>
  <c r="H6" i="1"/>
  <c r="H9" i="1" s="1"/>
  <c r="H11" i="1" s="1"/>
  <c r="H19" i="1" s="1"/>
  <c r="G63" i="1"/>
  <c r="G66" i="1" s="1"/>
  <c r="G6" i="1"/>
  <c r="G9" i="1" s="1"/>
  <c r="G11" i="1" s="1"/>
  <c r="G19" i="1" s="1"/>
  <c r="F63" i="1"/>
  <c r="F66" i="1" s="1"/>
  <c r="F6" i="1"/>
  <c r="F7" i="1" s="1"/>
  <c r="F22" i="1" s="1"/>
  <c r="E63" i="1"/>
  <c r="E66" i="1" s="1"/>
  <c r="E6" i="1"/>
  <c r="E9" i="1" s="1"/>
  <c r="E11" i="1" s="1"/>
  <c r="E19" i="1" s="1"/>
  <c r="D63" i="1"/>
  <c r="D66" i="1" s="1"/>
  <c r="D6" i="1"/>
  <c r="D9" i="1" s="1"/>
  <c r="D11" i="1" s="1"/>
  <c r="D19" i="1" s="1"/>
  <c r="C63" i="1"/>
  <c r="C66" i="1" s="1"/>
  <c r="C6" i="1"/>
  <c r="C9" i="1" s="1"/>
  <c r="C11" i="1" s="1"/>
  <c r="C19" i="1" s="1"/>
  <c r="B63" i="1"/>
  <c r="B66" i="1" s="1"/>
  <c r="B6" i="1"/>
  <c r="B9" i="1" s="1"/>
  <c r="BP19" i="1" l="1"/>
  <c r="BP23" i="1"/>
  <c r="BR35" i="1"/>
  <c r="BR19" i="1"/>
  <c r="D21" i="1"/>
  <c r="D35" i="1"/>
  <c r="H21" i="1"/>
  <c r="H35" i="1"/>
  <c r="L21" i="1"/>
  <c r="L35" i="1"/>
  <c r="P21" i="1"/>
  <c r="P35" i="1"/>
  <c r="T21" i="1"/>
  <c r="T35" i="1"/>
  <c r="X21" i="1"/>
  <c r="X35" i="1"/>
  <c r="AB21" i="1"/>
  <c r="AB35" i="1"/>
  <c r="AF21" i="1"/>
  <c r="AF35" i="1"/>
  <c r="AJ21" i="1"/>
  <c r="AJ35" i="1"/>
  <c r="AN21" i="1"/>
  <c r="AN35" i="1"/>
  <c r="AV21" i="1"/>
  <c r="AV35" i="1"/>
  <c r="E21" i="1"/>
  <c r="E35" i="1"/>
  <c r="G21" i="1"/>
  <c r="G35" i="1"/>
  <c r="K21" i="1"/>
  <c r="K35" i="1"/>
  <c r="O21" i="1"/>
  <c r="O35" i="1"/>
  <c r="AC21" i="1"/>
  <c r="AC35" i="1"/>
  <c r="AG21" i="1"/>
  <c r="AG35" i="1"/>
  <c r="AK21" i="1"/>
  <c r="AK35" i="1"/>
  <c r="AO21" i="1"/>
  <c r="AO35" i="1"/>
  <c r="AS21" i="1"/>
  <c r="AS35" i="1"/>
  <c r="AW21" i="1"/>
  <c r="AW35" i="1"/>
  <c r="BA21" i="1"/>
  <c r="BA35" i="1"/>
  <c r="BE21" i="1"/>
  <c r="BE35" i="1"/>
  <c r="BI21" i="1"/>
  <c r="BI35" i="1"/>
  <c r="BM21" i="1"/>
  <c r="BM35" i="1"/>
  <c r="BQ21" i="1"/>
  <c r="BQ35" i="1"/>
  <c r="BS21" i="1"/>
  <c r="BS35" i="1"/>
  <c r="J21" i="1"/>
  <c r="J35" i="1"/>
  <c r="N21" i="1"/>
  <c r="N35" i="1"/>
  <c r="R21" i="1"/>
  <c r="R35" i="1"/>
  <c r="V21" i="1"/>
  <c r="V35" i="1"/>
  <c r="Z21" i="1"/>
  <c r="Z35" i="1"/>
  <c r="AD21" i="1"/>
  <c r="AD35" i="1"/>
  <c r="AH21" i="1"/>
  <c r="AH35" i="1"/>
  <c r="AL21" i="1"/>
  <c r="AL35" i="1"/>
  <c r="AP21" i="1"/>
  <c r="AP35" i="1"/>
  <c r="AR21" i="1"/>
  <c r="AR35" i="1"/>
  <c r="AT21" i="1"/>
  <c r="AT35" i="1"/>
  <c r="AX21" i="1"/>
  <c r="AX35" i="1"/>
  <c r="AZ21" i="1"/>
  <c r="AZ35" i="1"/>
  <c r="BB21" i="1"/>
  <c r="BB35" i="1"/>
  <c r="BD21" i="1"/>
  <c r="BD35" i="1"/>
  <c r="BF21" i="1"/>
  <c r="BF35" i="1"/>
  <c r="BH21" i="1"/>
  <c r="BH35" i="1"/>
  <c r="BJ21" i="1"/>
  <c r="BJ35" i="1"/>
  <c r="BL21" i="1"/>
  <c r="BL35" i="1"/>
  <c r="BN21" i="1"/>
  <c r="BN35" i="1"/>
  <c r="BP21" i="1"/>
  <c r="BP35" i="1"/>
  <c r="C21" i="1"/>
  <c r="C35" i="1"/>
  <c r="I21" i="1"/>
  <c r="I35" i="1"/>
  <c r="M21" i="1"/>
  <c r="M35" i="1"/>
  <c r="Q21" i="1"/>
  <c r="Q35" i="1"/>
  <c r="U21" i="1"/>
  <c r="U35" i="1"/>
  <c r="Y21" i="1"/>
  <c r="Y35" i="1"/>
  <c r="BT14" i="1"/>
  <c r="BT15" i="1"/>
  <c r="BS14" i="1"/>
  <c r="BR21" i="1"/>
  <c r="BV13" i="1"/>
  <c r="BU27" i="1"/>
  <c r="BU28" i="1" s="1"/>
  <c r="CK14" i="1"/>
  <c r="BU14" i="1"/>
  <c r="J26" i="1"/>
  <c r="J54" i="1"/>
  <c r="N26" i="1"/>
  <c r="N54" i="1"/>
  <c r="R26" i="1"/>
  <c r="R54" i="1"/>
  <c r="V26" i="1"/>
  <c r="V54" i="1"/>
  <c r="Z26" i="1"/>
  <c r="Z54" i="1"/>
  <c r="AD26" i="1"/>
  <c r="AD54" i="1"/>
  <c r="AH26" i="1"/>
  <c r="AH54" i="1"/>
  <c r="AL26" i="1"/>
  <c r="AL54" i="1"/>
  <c r="AP26" i="1"/>
  <c r="AP54" i="1"/>
  <c r="AT26" i="1"/>
  <c r="AT54" i="1"/>
  <c r="AX26" i="1"/>
  <c r="AX54" i="1"/>
  <c r="BB26" i="1"/>
  <c r="BB54" i="1"/>
  <c r="BF26" i="1"/>
  <c r="BF54" i="1"/>
  <c r="BJ26" i="1"/>
  <c r="BJ54" i="1"/>
  <c r="BN26" i="1"/>
  <c r="BN54" i="1"/>
  <c r="BR26" i="1"/>
  <c r="BR54" i="1"/>
  <c r="C26" i="1"/>
  <c r="C54" i="1"/>
  <c r="E26" i="1"/>
  <c r="E54" i="1"/>
  <c r="G26" i="1"/>
  <c r="G54" i="1"/>
  <c r="I26" i="1"/>
  <c r="I54" i="1"/>
  <c r="K26" i="1"/>
  <c r="K54" i="1"/>
  <c r="M26" i="1"/>
  <c r="M54" i="1"/>
  <c r="O26" i="1"/>
  <c r="O54" i="1"/>
  <c r="Q26" i="1"/>
  <c r="Q54" i="1"/>
  <c r="U26" i="1"/>
  <c r="U54" i="1"/>
  <c r="Y26" i="1"/>
  <c r="Y54" i="1"/>
  <c r="AC26" i="1"/>
  <c r="AC54" i="1"/>
  <c r="AG26" i="1"/>
  <c r="AG54" i="1"/>
  <c r="AK26" i="1"/>
  <c r="AK54" i="1"/>
  <c r="AO26" i="1"/>
  <c r="AO54" i="1"/>
  <c r="AS26" i="1"/>
  <c r="AS54" i="1"/>
  <c r="AW26" i="1"/>
  <c r="AW54" i="1"/>
  <c r="BA26" i="1"/>
  <c r="BA54" i="1"/>
  <c r="BE26" i="1"/>
  <c r="BE54" i="1"/>
  <c r="BI26" i="1"/>
  <c r="BI54" i="1"/>
  <c r="BM26" i="1"/>
  <c r="BM54" i="1"/>
  <c r="BQ26" i="1"/>
  <c r="BQ54" i="1"/>
  <c r="BS26" i="1"/>
  <c r="BS54" i="1"/>
  <c r="B26" i="1"/>
  <c r="B54" i="1"/>
  <c r="D26" i="1"/>
  <c r="D54" i="1"/>
  <c r="H26" i="1"/>
  <c r="H54" i="1"/>
  <c r="L26" i="1"/>
  <c r="L54" i="1"/>
  <c r="P26" i="1"/>
  <c r="P54" i="1"/>
  <c r="T26" i="1"/>
  <c r="T54" i="1"/>
  <c r="X26" i="1"/>
  <c r="X54" i="1"/>
  <c r="AB26" i="1"/>
  <c r="AB54" i="1"/>
  <c r="AF26" i="1"/>
  <c r="AF54" i="1"/>
  <c r="AJ26" i="1"/>
  <c r="AJ54" i="1"/>
  <c r="AN26" i="1"/>
  <c r="AN54" i="1"/>
  <c r="AR26" i="1"/>
  <c r="AR54" i="1"/>
  <c r="AV26" i="1"/>
  <c r="AV54" i="1"/>
  <c r="AZ26" i="1"/>
  <c r="AZ54" i="1"/>
  <c r="BD26" i="1"/>
  <c r="BD54" i="1"/>
  <c r="BH26" i="1"/>
  <c r="BH54" i="1"/>
  <c r="BL26" i="1"/>
  <c r="BL54" i="1"/>
  <c r="BP26" i="1"/>
  <c r="BP54" i="1"/>
  <c r="B11" i="1"/>
  <c r="B19" i="1" s="1"/>
  <c r="AS7" i="1"/>
  <c r="AS22" i="1" s="1"/>
  <c r="AG7" i="1"/>
  <c r="AG22" i="1" s="1"/>
  <c r="BD7" i="1"/>
  <c r="BD22" i="1" s="1"/>
  <c r="R7" i="1"/>
  <c r="R22" i="1" s="1"/>
  <c r="BN7" i="1"/>
  <c r="BN22" i="1" s="1"/>
  <c r="AY9" i="1"/>
  <c r="BB7" i="1"/>
  <c r="BB22" i="1" s="1"/>
  <c r="N7" i="1"/>
  <c r="N22" i="1" s="1"/>
  <c r="AH7" i="1"/>
  <c r="AH22" i="1" s="1"/>
  <c r="X7" i="1"/>
  <c r="X22" i="1" s="1"/>
  <c r="BO9" i="1"/>
  <c r="BM7" i="1"/>
  <c r="BM22" i="1" s="1"/>
  <c r="AP7" i="1"/>
  <c r="AP22" i="1" s="1"/>
  <c r="V7" i="1"/>
  <c r="V22" i="1" s="1"/>
  <c r="M7" i="1"/>
  <c r="M22" i="1" s="1"/>
  <c r="S9" i="1"/>
  <c r="BI7" i="1"/>
  <c r="BI22" i="1" s="1"/>
  <c r="AX7" i="1"/>
  <c r="AX22" i="1" s="1"/>
  <c r="AN7" i="1"/>
  <c r="AN22" i="1" s="1"/>
  <c r="AC7" i="1"/>
  <c r="AC22" i="1" s="1"/>
  <c r="I7" i="1"/>
  <c r="I22" i="1" s="1"/>
  <c r="F9" i="1"/>
  <c r="AI9" i="1"/>
  <c r="BR7" i="1"/>
  <c r="BR22" i="1" s="1"/>
  <c r="BF7" i="1"/>
  <c r="BF22" i="1" s="1"/>
  <c r="AW7" i="1"/>
  <c r="AW22" i="1" s="1"/>
  <c r="AL7" i="1"/>
  <c r="AL22" i="1" s="1"/>
  <c r="Z7" i="1"/>
  <c r="Z22" i="1" s="1"/>
  <c r="Q7" i="1"/>
  <c r="Q22" i="1" s="1"/>
  <c r="BJ7" i="1"/>
  <c r="BJ22" i="1" s="1"/>
  <c r="AT7" i="1"/>
  <c r="AT22" i="1" s="1"/>
  <c r="AD7" i="1"/>
  <c r="AD22" i="1" s="1"/>
  <c r="J7" i="1"/>
  <c r="J22" i="1" s="1"/>
  <c r="W9" i="1"/>
  <c r="AM9" i="1"/>
  <c r="BC9" i="1"/>
  <c r="BQ7" i="1"/>
  <c r="BQ22" i="1" s="1"/>
  <c r="BA7" i="1"/>
  <c r="BA22" i="1" s="1"/>
  <c r="AK7" i="1"/>
  <c r="AK22" i="1" s="1"/>
  <c r="U7" i="1"/>
  <c r="U22" i="1" s="1"/>
  <c r="E7" i="1"/>
  <c r="E22" i="1" s="1"/>
  <c r="AQ9" i="1"/>
  <c r="BG9" i="1"/>
  <c r="B7" i="1"/>
  <c r="B22" i="1" s="1"/>
  <c r="BP7" i="1"/>
  <c r="BP22" i="1" s="1"/>
  <c r="BL7" i="1"/>
  <c r="BL22" i="1" s="1"/>
  <c r="BH7" i="1"/>
  <c r="BH22" i="1" s="1"/>
  <c r="AZ7" i="1"/>
  <c r="AZ22" i="1" s="1"/>
  <c r="AV7" i="1"/>
  <c r="AV22" i="1" s="1"/>
  <c r="AR7" i="1"/>
  <c r="AR22" i="1" s="1"/>
  <c r="AJ7" i="1"/>
  <c r="AJ22" i="1" s="1"/>
  <c r="AF7" i="1"/>
  <c r="AF22" i="1" s="1"/>
  <c r="AB7" i="1"/>
  <c r="AB22" i="1" s="1"/>
  <c r="T7" i="1"/>
  <c r="T22" i="1" s="1"/>
  <c r="P7" i="1"/>
  <c r="P22" i="1" s="1"/>
  <c r="L7" i="1"/>
  <c r="L22" i="1" s="1"/>
  <c r="H7" i="1"/>
  <c r="H22" i="1" s="1"/>
  <c r="D7" i="1"/>
  <c r="D22" i="1" s="1"/>
  <c r="BE7" i="1"/>
  <c r="BE22" i="1" s="1"/>
  <c r="AO7" i="1"/>
  <c r="AO22" i="1" s="1"/>
  <c r="Y7" i="1"/>
  <c r="Y22" i="1" s="1"/>
  <c r="AA9" i="1"/>
  <c r="AE9" i="1"/>
  <c r="AU9" i="1"/>
  <c r="BK9" i="1"/>
  <c r="BS7" i="1"/>
  <c r="BS22" i="1" s="1"/>
  <c r="O7" i="1"/>
  <c r="O22" i="1" s="1"/>
  <c r="K7" i="1"/>
  <c r="K22" i="1" s="1"/>
  <c r="G7" i="1"/>
  <c r="G22" i="1" s="1"/>
  <c r="C7" i="1"/>
  <c r="C22" i="1" s="1"/>
  <c r="BS18" i="1" l="1"/>
  <c r="BV19" i="1"/>
  <c r="BV22" i="1"/>
  <c r="BV23" i="1"/>
  <c r="BU18" i="1"/>
  <c r="BT18" i="1"/>
  <c r="BT16" i="1"/>
  <c r="BT17" i="1" s="1"/>
  <c r="B21" i="1"/>
  <c r="B35" i="1"/>
  <c r="BW13" i="1"/>
  <c r="BV15" i="1"/>
  <c r="CL14" i="1"/>
  <c r="BU16" i="1"/>
  <c r="BU17" i="1" s="1"/>
  <c r="BV14" i="1"/>
  <c r="CK13" i="1"/>
  <c r="BV27" i="1"/>
  <c r="BV28" i="1" s="1"/>
  <c r="CM13" i="1"/>
  <c r="BK54" i="1"/>
  <c r="BK11" i="1"/>
  <c r="BK19" i="1" s="1"/>
  <c r="AU54" i="1"/>
  <c r="AU11" i="1"/>
  <c r="AU19" i="1" s="1"/>
  <c r="BC54" i="1"/>
  <c r="BC11" i="1"/>
  <c r="BC19" i="1" s="1"/>
  <c r="S54" i="1"/>
  <c r="S11" i="1"/>
  <c r="S19" i="1" s="1"/>
  <c r="AE54" i="1"/>
  <c r="AE11" i="1"/>
  <c r="AE19" i="1" s="1"/>
  <c r="BG54" i="1"/>
  <c r="BG11" i="1"/>
  <c r="BG19" i="1" s="1"/>
  <c r="AM54" i="1"/>
  <c r="AM11" i="1"/>
  <c r="AM19" i="1" s="1"/>
  <c r="AI54" i="1"/>
  <c r="AI11" i="1"/>
  <c r="AI19" i="1" s="1"/>
  <c r="BO54" i="1"/>
  <c r="BO11" i="1"/>
  <c r="BO19" i="1" s="1"/>
  <c r="AA54" i="1"/>
  <c r="AA11" i="1"/>
  <c r="AA19" i="1" s="1"/>
  <c r="AQ54" i="1"/>
  <c r="AQ11" i="1"/>
  <c r="AQ19" i="1" s="1"/>
  <c r="W54" i="1"/>
  <c r="W11" i="1"/>
  <c r="W19" i="1" s="1"/>
  <c r="F54" i="1"/>
  <c r="F11" i="1"/>
  <c r="F19" i="1" s="1"/>
  <c r="AY54" i="1"/>
  <c r="AY11" i="1"/>
  <c r="AY19" i="1" s="1"/>
  <c r="K55" i="1"/>
  <c r="K56" i="1"/>
  <c r="M55" i="1"/>
  <c r="M56" i="1"/>
  <c r="AS55" i="1"/>
  <c r="AS56" i="1"/>
  <c r="D55" i="1"/>
  <c r="D56" i="1"/>
  <c r="T55" i="1"/>
  <c r="T56" i="1"/>
  <c r="AJ55" i="1"/>
  <c r="AJ56" i="1"/>
  <c r="AZ55" i="1"/>
  <c r="AZ56" i="1"/>
  <c r="BP55" i="1"/>
  <c r="BP56" i="1"/>
  <c r="Y55" i="1"/>
  <c r="Y56" i="1"/>
  <c r="BE55" i="1"/>
  <c r="BE56" i="1"/>
  <c r="AX55" i="1"/>
  <c r="AX56" i="1"/>
  <c r="BB55" i="1"/>
  <c r="BB56" i="1"/>
  <c r="AP55" i="1"/>
  <c r="AP56" i="1"/>
  <c r="AT55" i="1"/>
  <c r="AT56" i="1"/>
  <c r="O55" i="1"/>
  <c r="O56" i="1"/>
  <c r="U55" i="1"/>
  <c r="U56" i="1"/>
  <c r="BA55" i="1"/>
  <c r="BA56" i="1"/>
  <c r="H55" i="1"/>
  <c r="H56" i="1"/>
  <c r="X55" i="1"/>
  <c r="X56" i="1"/>
  <c r="AN55" i="1"/>
  <c r="AN56" i="1"/>
  <c r="BD55" i="1"/>
  <c r="BD56" i="1"/>
  <c r="B55" i="1"/>
  <c r="B56" i="1"/>
  <c r="AG55" i="1"/>
  <c r="AG56" i="1"/>
  <c r="BM55" i="1"/>
  <c r="BM56" i="1"/>
  <c r="BN55" i="1"/>
  <c r="BN56" i="1"/>
  <c r="BR55" i="1"/>
  <c r="BR56" i="1"/>
  <c r="BF55" i="1"/>
  <c r="BF56" i="1"/>
  <c r="BJ55" i="1"/>
  <c r="BJ56" i="1"/>
  <c r="C55" i="1"/>
  <c r="C56" i="1"/>
  <c r="BS55" i="1"/>
  <c r="BS56" i="1"/>
  <c r="AC55" i="1"/>
  <c r="AC56" i="1"/>
  <c r="BI55" i="1"/>
  <c r="BI56" i="1"/>
  <c r="L55" i="1"/>
  <c r="L56" i="1"/>
  <c r="AB55" i="1"/>
  <c r="AB56" i="1"/>
  <c r="AR55" i="1"/>
  <c r="AR56" i="1"/>
  <c r="BH55" i="1"/>
  <c r="BH56" i="1"/>
  <c r="E55" i="1"/>
  <c r="E56" i="1"/>
  <c r="AO55" i="1"/>
  <c r="AO56" i="1"/>
  <c r="R55" i="1"/>
  <c r="R56" i="1"/>
  <c r="V55" i="1"/>
  <c r="V56" i="1"/>
  <c r="J55" i="1"/>
  <c r="J56" i="1"/>
  <c r="N55" i="1"/>
  <c r="N56" i="1"/>
  <c r="G55" i="1"/>
  <c r="G56" i="1"/>
  <c r="I55" i="1"/>
  <c r="I56" i="1"/>
  <c r="AK55" i="1"/>
  <c r="AK56" i="1"/>
  <c r="BQ55" i="1"/>
  <c r="BQ56" i="1"/>
  <c r="P55" i="1"/>
  <c r="P56" i="1"/>
  <c r="AF55" i="1"/>
  <c r="AF56" i="1"/>
  <c r="AV55" i="1"/>
  <c r="AV56" i="1"/>
  <c r="BL55" i="1"/>
  <c r="BL56" i="1"/>
  <c r="Q55" i="1"/>
  <c r="Q56" i="1"/>
  <c r="AW55" i="1"/>
  <c r="AW56" i="1"/>
  <c r="AH55" i="1"/>
  <c r="AH56" i="1"/>
  <c r="AL55" i="1"/>
  <c r="AL56" i="1"/>
  <c r="Z55" i="1"/>
  <c r="Z56" i="1"/>
  <c r="AD55" i="1"/>
  <c r="AD56" i="1"/>
  <c r="BL36" i="1"/>
  <c r="BL45" i="1" s="1"/>
  <c r="BL48" i="1" s="1"/>
  <c r="BL58" i="1" s="1"/>
  <c r="BL27" i="1"/>
  <c r="BL28" i="1" s="1"/>
  <c r="BD36" i="1"/>
  <c r="BD45" i="1" s="1"/>
  <c r="BD48" i="1" s="1"/>
  <c r="BD58" i="1" s="1"/>
  <c r="BD27" i="1"/>
  <c r="BD28" i="1" s="1"/>
  <c r="AV36" i="1"/>
  <c r="AV45" i="1" s="1"/>
  <c r="AV48" i="1" s="1"/>
  <c r="AV58" i="1" s="1"/>
  <c r="AV27" i="1"/>
  <c r="AV28" i="1" s="1"/>
  <c r="AN36" i="1"/>
  <c r="AN45" i="1" s="1"/>
  <c r="AN48" i="1" s="1"/>
  <c r="AN58" i="1" s="1"/>
  <c r="AN27" i="1"/>
  <c r="AN28" i="1" s="1"/>
  <c r="AF36" i="1"/>
  <c r="AF45" i="1" s="1"/>
  <c r="AF48" i="1" s="1"/>
  <c r="AF58" i="1" s="1"/>
  <c r="AF27" i="1"/>
  <c r="AF28" i="1" s="1"/>
  <c r="X36" i="1"/>
  <c r="X45" i="1" s="1"/>
  <c r="X48" i="1" s="1"/>
  <c r="X58" i="1" s="1"/>
  <c r="X27" i="1"/>
  <c r="X28" i="1" s="1"/>
  <c r="P36" i="1"/>
  <c r="P45" i="1" s="1"/>
  <c r="P48" i="1" s="1"/>
  <c r="P58" i="1" s="1"/>
  <c r="P27" i="1"/>
  <c r="P28" i="1" s="1"/>
  <c r="H36" i="1"/>
  <c r="H45" i="1" s="1"/>
  <c r="H48" i="1" s="1"/>
  <c r="H58" i="1" s="1"/>
  <c r="H27" i="1"/>
  <c r="H28" i="1" s="1"/>
  <c r="B36" i="1"/>
  <c r="B45" i="1" s="1"/>
  <c r="B48" i="1" s="1"/>
  <c r="B58" i="1" s="1"/>
  <c r="B27" i="1"/>
  <c r="B28" i="1" s="1"/>
  <c r="BQ36" i="1"/>
  <c r="BQ45" i="1" s="1"/>
  <c r="BQ48" i="1" s="1"/>
  <c r="BQ58" i="1" s="1"/>
  <c r="BQ27" i="1"/>
  <c r="BQ28" i="1" s="1"/>
  <c r="BI36" i="1"/>
  <c r="BI45" i="1" s="1"/>
  <c r="BI48" i="1" s="1"/>
  <c r="BI58" i="1" s="1"/>
  <c r="BI27" i="1"/>
  <c r="BI28" i="1" s="1"/>
  <c r="BA36" i="1"/>
  <c r="BA45" i="1" s="1"/>
  <c r="BA48" i="1" s="1"/>
  <c r="BA58" i="1" s="1"/>
  <c r="BA27" i="1"/>
  <c r="BA28" i="1" s="1"/>
  <c r="AS36" i="1"/>
  <c r="AS45" i="1" s="1"/>
  <c r="AS48" i="1" s="1"/>
  <c r="AS58" i="1" s="1"/>
  <c r="AS27" i="1"/>
  <c r="AS28" i="1" s="1"/>
  <c r="AK36" i="1"/>
  <c r="AK45" i="1" s="1"/>
  <c r="AK48" i="1" s="1"/>
  <c r="AK58" i="1" s="1"/>
  <c r="AK27" i="1"/>
  <c r="AK28" i="1" s="1"/>
  <c r="AC36" i="1"/>
  <c r="AC45" i="1" s="1"/>
  <c r="AC48" i="1" s="1"/>
  <c r="AC58" i="1" s="1"/>
  <c r="AC27" i="1"/>
  <c r="AC28" i="1" s="1"/>
  <c r="U36" i="1"/>
  <c r="U45" i="1" s="1"/>
  <c r="U48" i="1" s="1"/>
  <c r="U58" i="1" s="1"/>
  <c r="U27" i="1"/>
  <c r="U28" i="1" s="1"/>
  <c r="O36" i="1"/>
  <c r="O45" i="1" s="1"/>
  <c r="O48" i="1" s="1"/>
  <c r="O58" i="1" s="1"/>
  <c r="O27" i="1"/>
  <c r="O28" i="1" s="1"/>
  <c r="K36" i="1"/>
  <c r="K45" i="1" s="1"/>
  <c r="K48" i="1" s="1"/>
  <c r="K58" i="1" s="1"/>
  <c r="K27" i="1"/>
  <c r="K28" i="1" s="1"/>
  <c r="G36" i="1"/>
  <c r="G45" i="1" s="1"/>
  <c r="G48" i="1" s="1"/>
  <c r="G58" i="1" s="1"/>
  <c r="G27" i="1"/>
  <c r="G28" i="1" s="1"/>
  <c r="C36" i="1"/>
  <c r="C45" i="1" s="1"/>
  <c r="C48" i="1" s="1"/>
  <c r="C58" i="1" s="1"/>
  <c r="C27" i="1"/>
  <c r="C28" i="1" s="1"/>
  <c r="BN36" i="1"/>
  <c r="BN45" i="1" s="1"/>
  <c r="BN48" i="1" s="1"/>
  <c r="BN58" i="1" s="1"/>
  <c r="BN27" i="1"/>
  <c r="BN28" i="1" s="1"/>
  <c r="BF36" i="1"/>
  <c r="BF45" i="1" s="1"/>
  <c r="BF48" i="1" s="1"/>
  <c r="BF58" i="1" s="1"/>
  <c r="BF27" i="1"/>
  <c r="BF28" i="1" s="1"/>
  <c r="AX36" i="1"/>
  <c r="AX45" i="1" s="1"/>
  <c r="AX48" i="1" s="1"/>
  <c r="AX58" i="1" s="1"/>
  <c r="AX27" i="1"/>
  <c r="AX28" i="1" s="1"/>
  <c r="AP36" i="1"/>
  <c r="AP45" i="1" s="1"/>
  <c r="AP48" i="1" s="1"/>
  <c r="AP58" i="1" s="1"/>
  <c r="AP27" i="1"/>
  <c r="AP28" i="1" s="1"/>
  <c r="AH36" i="1"/>
  <c r="AH45" i="1" s="1"/>
  <c r="AH48" i="1" s="1"/>
  <c r="AH58" i="1" s="1"/>
  <c r="AH27" i="1"/>
  <c r="AH28" i="1" s="1"/>
  <c r="Z36" i="1"/>
  <c r="Z45" i="1" s="1"/>
  <c r="Z48" i="1" s="1"/>
  <c r="Z58" i="1" s="1"/>
  <c r="Z27" i="1"/>
  <c r="Z28" i="1" s="1"/>
  <c r="R36" i="1"/>
  <c r="R45" i="1" s="1"/>
  <c r="R48" i="1" s="1"/>
  <c r="R58" i="1" s="1"/>
  <c r="R27" i="1"/>
  <c r="R28" i="1" s="1"/>
  <c r="J36" i="1"/>
  <c r="J45" i="1" s="1"/>
  <c r="J48" i="1" s="1"/>
  <c r="J58" i="1" s="1"/>
  <c r="J27" i="1"/>
  <c r="J28" i="1" s="1"/>
  <c r="BP36" i="1"/>
  <c r="BP45" i="1" s="1"/>
  <c r="BP48" i="1" s="1"/>
  <c r="BP58" i="1" s="1"/>
  <c r="BP27" i="1"/>
  <c r="BP28" i="1" s="1"/>
  <c r="BH36" i="1"/>
  <c r="BH45" i="1" s="1"/>
  <c r="BH48" i="1" s="1"/>
  <c r="BH58" i="1" s="1"/>
  <c r="BH27" i="1"/>
  <c r="BH28" i="1" s="1"/>
  <c r="AZ36" i="1"/>
  <c r="AZ45" i="1" s="1"/>
  <c r="AZ48" i="1" s="1"/>
  <c r="AZ58" i="1" s="1"/>
  <c r="AZ27" i="1"/>
  <c r="AZ28" i="1" s="1"/>
  <c r="AR36" i="1"/>
  <c r="AR45" i="1" s="1"/>
  <c r="AR48" i="1" s="1"/>
  <c r="AR58" i="1" s="1"/>
  <c r="AR27" i="1"/>
  <c r="AR28" i="1" s="1"/>
  <c r="AJ36" i="1"/>
  <c r="AJ45" i="1" s="1"/>
  <c r="AJ48" i="1" s="1"/>
  <c r="AJ58" i="1" s="1"/>
  <c r="AJ27" i="1"/>
  <c r="AJ28" i="1" s="1"/>
  <c r="AB36" i="1"/>
  <c r="AB45" i="1" s="1"/>
  <c r="AB48" i="1" s="1"/>
  <c r="AB58" i="1" s="1"/>
  <c r="AB27" i="1"/>
  <c r="AB28" i="1" s="1"/>
  <c r="T36" i="1"/>
  <c r="T45" i="1" s="1"/>
  <c r="T48" i="1" s="1"/>
  <c r="T58" i="1" s="1"/>
  <c r="T27" i="1"/>
  <c r="T28" i="1" s="1"/>
  <c r="L36" i="1"/>
  <c r="L45" i="1" s="1"/>
  <c r="L48" i="1" s="1"/>
  <c r="L58" i="1" s="1"/>
  <c r="L27" i="1"/>
  <c r="L28" i="1" s="1"/>
  <c r="D36" i="1"/>
  <c r="D45" i="1" s="1"/>
  <c r="D48" i="1" s="1"/>
  <c r="D58" i="1" s="1"/>
  <c r="D27" i="1"/>
  <c r="D28" i="1" s="1"/>
  <c r="BS36" i="1"/>
  <c r="BS45" i="1" s="1"/>
  <c r="BS48" i="1" s="1"/>
  <c r="BS58" i="1" s="1"/>
  <c r="BS27" i="1"/>
  <c r="BS28" i="1" s="1"/>
  <c r="BM36" i="1"/>
  <c r="BM45" i="1" s="1"/>
  <c r="BM48" i="1" s="1"/>
  <c r="BM58" i="1" s="1"/>
  <c r="BM27" i="1"/>
  <c r="BM28" i="1" s="1"/>
  <c r="BE36" i="1"/>
  <c r="BE45" i="1" s="1"/>
  <c r="BE48" i="1" s="1"/>
  <c r="BE58" i="1" s="1"/>
  <c r="BE27" i="1"/>
  <c r="BE28" i="1" s="1"/>
  <c r="AW36" i="1"/>
  <c r="AW45" i="1" s="1"/>
  <c r="AW48" i="1" s="1"/>
  <c r="AW58" i="1" s="1"/>
  <c r="AW27" i="1"/>
  <c r="AW28" i="1" s="1"/>
  <c r="AO36" i="1"/>
  <c r="AO45" i="1" s="1"/>
  <c r="AO48" i="1" s="1"/>
  <c r="AO58" i="1" s="1"/>
  <c r="AO27" i="1"/>
  <c r="AO28" i="1" s="1"/>
  <c r="AG36" i="1"/>
  <c r="AG45" i="1" s="1"/>
  <c r="AG48" i="1" s="1"/>
  <c r="AG58" i="1" s="1"/>
  <c r="AG27" i="1"/>
  <c r="AG28" i="1" s="1"/>
  <c r="Y36" i="1"/>
  <c r="Y45" i="1" s="1"/>
  <c r="Y48" i="1" s="1"/>
  <c r="Y58" i="1" s="1"/>
  <c r="Y27" i="1"/>
  <c r="Y28" i="1" s="1"/>
  <c r="Q36" i="1"/>
  <c r="Q45" i="1" s="1"/>
  <c r="Q48" i="1" s="1"/>
  <c r="Q58" i="1" s="1"/>
  <c r="Q27" i="1"/>
  <c r="Q28" i="1" s="1"/>
  <c r="M36" i="1"/>
  <c r="M45" i="1" s="1"/>
  <c r="M48" i="1" s="1"/>
  <c r="M58" i="1" s="1"/>
  <c r="M27" i="1"/>
  <c r="M28" i="1" s="1"/>
  <c r="I36" i="1"/>
  <c r="I45" i="1" s="1"/>
  <c r="I48" i="1" s="1"/>
  <c r="I58" i="1" s="1"/>
  <c r="I27" i="1"/>
  <c r="I28" i="1" s="1"/>
  <c r="E36" i="1"/>
  <c r="E45" i="1" s="1"/>
  <c r="E48" i="1" s="1"/>
  <c r="E58" i="1" s="1"/>
  <c r="E27" i="1"/>
  <c r="E28" i="1" s="1"/>
  <c r="BR36" i="1"/>
  <c r="BR45" i="1" s="1"/>
  <c r="BR48" i="1" s="1"/>
  <c r="BR58" i="1" s="1"/>
  <c r="BJ36" i="1"/>
  <c r="BJ45" i="1" s="1"/>
  <c r="BJ48" i="1" s="1"/>
  <c r="BJ58" i="1" s="1"/>
  <c r="BJ27" i="1"/>
  <c r="BJ28" i="1" s="1"/>
  <c r="BB36" i="1"/>
  <c r="BB45" i="1" s="1"/>
  <c r="BB48" i="1" s="1"/>
  <c r="BB58" i="1" s="1"/>
  <c r="BB27" i="1"/>
  <c r="BB28" i="1" s="1"/>
  <c r="AT36" i="1"/>
  <c r="AT45" i="1" s="1"/>
  <c r="AT48" i="1" s="1"/>
  <c r="AT58" i="1" s="1"/>
  <c r="AT27" i="1"/>
  <c r="AT28" i="1" s="1"/>
  <c r="AL36" i="1"/>
  <c r="AL45" i="1" s="1"/>
  <c r="AL48" i="1" s="1"/>
  <c r="AL58" i="1" s="1"/>
  <c r="AL27" i="1"/>
  <c r="AL28" i="1" s="1"/>
  <c r="AD36" i="1"/>
  <c r="AD45" i="1" s="1"/>
  <c r="AD48" i="1" s="1"/>
  <c r="AD58" i="1" s="1"/>
  <c r="AD27" i="1"/>
  <c r="AD28" i="1" s="1"/>
  <c r="V36" i="1"/>
  <c r="V45" i="1" s="1"/>
  <c r="V48" i="1" s="1"/>
  <c r="V58" i="1" s="1"/>
  <c r="V27" i="1"/>
  <c r="V28" i="1" s="1"/>
  <c r="N36" i="1"/>
  <c r="N45" i="1" s="1"/>
  <c r="N48" i="1" s="1"/>
  <c r="N58" i="1" s="1"/>
  <c r="N27" i="1"/>
  <c r="N28" i="1" s="1"/>
  <c r="C12" i="1"/>
  <c r="E12" i="1"/>
  <c r="G12" i="1"/>
  <c r="J12" i="1"/>
  <c r="I12" i="1"/>
  <c r="BS12" i="1"/>
  <c r="BS15" i="1" s="1"/>
  <c r="AC12" i="1"/>
  <c r="BI12" i="1"/>
  <c r="L12" i="1"/>
  <c r="AB12" i="1"/>
  <c r="AR12" i="1"/>
  <c r="BH12" i="1"/>
  <c r="AO12" i="1"/>
  <c r="R12" i="1"/>
  <c r="V12" i="1"/>
  <c r="N12" i="1"/>
  <c r="AK12" i="1"/>
  <c r="BQ12" i="1"/>
  <c r="P12" i="1"/>
  <c r="AF12" i="1"/>
  <c r="AV12" i="1"/>
  <c r="BL12" i="1"/>
  <c r="Q12" i="1"/>
  <c r="AW12" i="1"/>
  <c r="AH12" i="1"/>
  <c r="AL12" i="1"/>
  <c r="Z12" i="1"/>
  <c r="AD12" i="1"/>
  <c r="K12" i="1"/>
  <c r="M12" i="1"/>
  <c r="AS12" i="1"/>
  <c r="D12" i="1"/>
  <c r="T12" i="1"/>
  <c r="AJ12" i="1"/>
  <c r="AZ12" i="1"/>
  <c r="BP12" i="1"/>
  <c r="Y12" i="1"/>
  <c r="BE12" i="1"/>
  <c r="AX12" i="1"/>
  <c r="BB12" i="1"/>
  <c r="AP12" i="1"/>
  <c r="AT12" i="1"/>
  <c r="O12" i="1"/>
  <c r="U12" i="1"/>
  <c r="BA12" i="1"/>
  <c r="H12" i="1"/>
  <c r="X12" i="1"/>
  <c r="AN12" i="1"/>
  <c r="BD12" i="1"/>
  <c r="B12" i="1"/>
  <c r="B15" i="1" s="1"/>
  <c r="AG12" i="1"/>
  <c r="BM12" i="1"/>
  <c r="BN12" i="1"/>
  <c r="BR12" i="1"/>
  <c r="BR15" i="1" s="1"/>
  <c r="BF12" i="1"/>
  <c r="BJ12" i="1"/>
  <c r="AE26" i="1"/>
  <c r="BG26" i="1"/>
  <c r="AM26" i="1"/>
  <c r="AI26" i="1"/>
  <c r="BO26" i="1"/>
  <c r="AA26" i="1"/>
  <c r="AQ26" i="1"/>
  <c r="W26" i="1"/>
  <c r="F26" i="1"/>
  <c r="AY26" i="1"/>
  <c r="BK26" i="1"/>
  <c r="AU26" i="1"/>
  <c r="BC26" i="1"/>
  <c r="S26" i="1"/>
  <c r="BW19" i="1" l="1"/>
  <c r="BW22" i="1"/>
  <c r="BW23" i="1"/>
  <c r="BV18" i="1"/>
  <c r="F21" i="1"/>
  <c r="F35" i="1"/>
  <c r="BO21" i="1"/>
  <c r="BO35" i="1"/>
  <c r="AE21" i="1"/>
  <c r="AE35" i="1"/>
  <c r="BK21" i="1"/>
  <c r="BK35" i="1"/>
  <c r="AQ21" i="1"/>
  <c r="AQ35" i="1"/>
  <c r="AM21" i="1"/>
  <c r="AM35" i="1"/>
  <c r="BC21" i="1"/>
  <c r="BC35" i="1"/>
  <c r="AY21" i="1"/>
  <c r="AY35" i="1"/>
  <c r="W21" i="1"/>
  <c r="W35" i="1"/>
  <c r="AA21" i="1"/>
  <c r="AA35" i="1"/>
  <c r="AI21" i="1"/>
  <c r="AI35" i="1"/>
  <c r="BG21" i="1"/>
  <c r="BG35" i="1"/>
  <c r="S21" i="1"/>
  <c r="S35" i="1"/>
  <c r="AU21" i="1"/>
  <c r="AU35" i="1"/>
  <c r="H14" i="1"/>
  <c r="H15" i="1"/>
  <c r="BE14" i="1"/>
  <c r="BE15" i="1"/>
  <c r="M14" i="1"/>
  <c r="M15" i="1"/>
  <c r="BL14" i="1"/>
  <c r="BL15" i="1"/>
  <c r="R14" i="1"/>
  <c r="R15" i="1"/>
  <c r="AB14" i="1"/>
  <c r="AB15" i="1"/>
  <c r="BD14" i="1"/>
  <c r="BD15" i="1"/>
  <c r="AP14" i="1"/>
  <c r="AP15" i="1"/>
  <c r="T14" i="1"/>
  <c r="T15" i="1"/>
  <c r="AV14" i="1"/>
  <c r="AV15" i="1"/>
  <c r="BJ14" i="1"/>
  <c r="BJ15" i="1"/>
  <c r="AN14" i="1"/>
  <c r="AN15" i="1"/>
  <c r="BB14" i="1"/>
  <c r="BB16" i="1" s="1"/>
  <c r="BB17" i="1" s="1"/>
  <c r="BB15" i="1"/>
  <c r="D14" i="1"/>
  <c r="D15" i="1"/>
  <c r="AF14" i="1"/>
  <c r="AF15" i="1"/>
  <c r="BI14" i="1"/>
  <c r="BI15" i="1"/>
  <c r="AT14" i="1"/>
  <c r="AT15" i="1"/>
  <c r="AJ14" i="1"/>
  <c r="AJ15" i="1"/>
  <c r="AL14" i="1"/>
  <c r="AL15" i="1"/>
  <c r="BQ14" i="1"/>
  <c r="BQ15" i="1"/>
  <c r="E14" i="1"/>
  <c r="E15" i="1"/>
  <c r="BN14" i="1"/>
  <c r="BN15" i="1"/>
  <c r="BA14" i="1"/>
  <c r="BA16" i="1" s="1"/>
  <c r="BA17" i="1" s="1"/>
  <c r="BA15" i="1"/>
  <c r="Y14" i="1"/>
  <c r="Y15" i="1"/>
  <c r="K14" i="1"/>
  <c r="K15" i="1"/>
  <c r="AH14" i="1"/>
  <c r="AH15" i="1"/>
  <c r="AK14" i="1"/>
  <c r="AK15" i="1"/>
  <c r="AO14" i="1"/>
  <c r="AO15" i="1"/>
  <c r="L14" i="1"/>
  <c r="L15" i="1"/>
  <c r="I14" i="1"/>
  <c r="I15" i="1"/>
  <c r="C14" i="1"/>
  <c r="C15" i="1"/>
  <c r="BM14" i="1"/>
  <c r="BM15" i="1"/>
  <c r="U14" i="1"/>
  <c r="U15" i="1"/>
  <c r="BP14" i="1"/>
  <c r="BP15" i="1"/>
  <c r="AD14" i="1"/>
  <c r="AD15" i="1"/>
  <c r="AW14" i="1"/>
  <c r="AW15" i="1"/>
  <c r="N14" i="1"/>
  <c r="N15" i="1"/>
  <c r="BH14" i="1"/>
  <c r="BH15" i="1"/>
  <c r="J14" i="1"/>
  <c r="J15" i="1"/>
  <c r="BF14" i="1"/>
  <c r="BF15" i="1"/>
  <c r="AG14" i="1"/>
  <c r="AG15" i="1"/>
  <c r="X14" i="1"/>
  <c r="X15" i="1"/>
  <c r="O14" i="1"/>
  <c r="O15" i="1"/>
  <c r="AX14" i="1"/>
  <c r="AX15" i="1"/>
  <c r="AZ14" i="1"/>
  <c r="AZ15" i="1"/>
  <c r="AS14" i="1"/>
  <c r="AS15" i="1"/>
  <c r="Z14" i="1"/>
  <c r="Z15" i="1"/>
  <c r="Q14" i="1"/>
  <c r="Q15" i="1"/>
  <c r="P14" i="1"/>
  <c r="P15" i="1"/>
  <c r="V14" i="1"/>
  <c r="V15" i="1"/>
  <c r="AR14" i="1"/>
  <c r="AR15" i="1"/>
  <c r="AC14" i="1"/>
  <c r="AC15" i="1"/>
  <c r="G14" i="1"/>
  <c r="G15" i="1"/>
  <c r="BX13" i="1"/>
  <c r="BW15" i="1"/>
  <c r="BW14" i="1"/>
  <c r="CM14" i="1"/>
  <c r="BV16" i="1"/>
  <c r="BV17" i="1" s="1"/>
  <c r="S55" i="1"/>
  <c r="S56" i="1"/>
  <c r="AU55" i="1"/>
  <c r="AU56" i="1"/>
  <c r="AY55" i="1"/>
  <c r="AY56" i="1"/>
  <c r="W55" i="1"/>
  <c r="W56" i="1"/>
  <c r="AA55" i="1"/>
  <c r="AA56" i="1"/>
  <c r="AI55" i="1"/>
  <c r="AI56" i="1"/>
  <c r="BG55" i="1"/>
  <c r="BG56" i="1"/>
  <c r="BC55" i="1"/>
  <c r="BC56" i="1"/>
  <c r="BK55" i="1"/>
  <c r="BK56" i="1"/>
  <c r="F55" i="1"/>
  <c r="F56" i="1"/>
  <c r="AQ55" i="1"/>
  <c r="AQ56" i="1"/>
  <c r="BO55" i="1"/>
  <c r="BO56" i="1"/>
  <c r="AM55" i="1"/>
  <c r="AM56" i="1"/>
  <c r="AE55" i="1"/>
  <c r="AE56" i="1"/>
  <c r="S36" i="1"/>
  <c r="S45" i="1" s="1"/>
  <c r="S48" i="1" s="1"/>
  <c r="S58" i="1" s="1"/>
  <c r="S27" i="1"/>
  <c r="S28" i="1" s="1"/>
  <c r="AU36" i="1"/>
  <c r="AU45" i="1" s="1"/>
  <c r="AU48" i="1" s="1"/>
  <c r="AU58" i="1" s="1"/>
  <c r="AU27" i="1"/>
  <c r="AU28" i="1" s="1"/>
  <c r="AY36" i="1"/>
  <c r="AY45" i="1" s="1"/>
  <c r="AY48" i="1" s="1"/>
  <c r="AY58" i="1" s="1"/>
  <c r="AY27" i="1"/>
  <c r="AY28" i="1" s="1"/>
  <c r="W36" i="1"/>
  <c r="W45" i="1" s="1"/>
  <c r="W48" i="1" s="1"/>
  <c r="W58" i="1" s="1"/>
  <c r="W27" i="1"/>
  <c r="W28" i="1" s="1"/>
  <c r="AA36" i="1"/>
  <c r="AA45" i="1" s="1"/>
  <c r="AA48" i="1" s="1"/>
  <c r="AA58" i="1" s="1"/>
  <c r="AA27" i="1"/>
  <c r="AA28" i="1" s="1"/>
  <c r="AI36" i="1"/>
  <c r="AI45" i="1" s="1"/>
  <c r="AI48" i="1" s="1"/>
  <c r="AI58" i="1" s="1"/>
  <c r="AI27" i="1"/>
  <c r="AI28" i="1" s="1"/>
  <c r="BG36" i="1"/>
  <c r="BG45" i="1" s="1"/>
  <c r="BG48" i="1" s="1"/>
  <c r="BG58" i="1" s="1"/>
  <c r="BG27" i="1"/>
  <c r="BG28" i="1" s="1"/>
  <c r="BC36" i="1"/>
  <c r="BC45" i="1" s="1"/>
  <c r="BC48" i="1" s="1"/>
  <c r="BC58" i="1" s="1"/>
  <c r="BC27" i="1"/>
  <c r="BC28" i="1" s="1"/>
  <c r="BK36" i="1"/>
  <c r="BK45" i="1" s="1"/>
  <c r="BK48" i="1" s="1"/>
  <c r="BK58" i="1" s="1"/>
  <c r="BK27" i="1"/>
  <c r="BK28" i="1" s="1"/>
  <c r="F36" i="1"/>
  <c r="F45" i="1" s="1"/>
  <c r="F48" i="1" s="1"/>
  <c r="F58" i="1" s="1"/>
  <c r="F27" i="1"/>
  <c r="F28" i="1" s="1"/>
  <c r="AQ36" i="1"/>
  <c r="AQ45" i="1" s="1"/>
  <c r="AQ48" i="1" s="1"/>
  <c r="AQ58" i="1" s="1"/>
  <c r="AQ27" i="1"/>
  <c r="AQ28" i="1" s="1"/>
  <c r="BO36" i="1"/>
  <c r="BO45" i="1" s="1"/>
  <c r="BO48" i="1" s="1"/>
  <c r="BO58" i="1" s="1"/>
  <c r="BO27" i="1"/>
  <c r="BO28" i="1" s="1"/>
  <c r="AM36" i="1"/>
  <c r="AM45" i="1" s="1"/>
  <c r="AM48" i="1" s="1"/>
  <c r="AM58" i="1" s="1"/>
  <c r="AM27" i="1"/>
  <c r="AM28" i="1" s="1"/>
  <c r="AE36" i="1"/>
  <c r="AE45" i="1" s="1"/>
  <c r="AE48" i="1" s="1"/>
  <c r="AE58" i="1" s="1"/>
  <c r="AE27" i="1"/>
  <c r="AE28" i="1" s="1"/>
  <c r="B14" i="1"/>
  <c r="F12" i="1"/>
  <c r="BC12" i="1"/>
  <c r="BK12" i="1"/>
  <c r="AQ12" i="1"/>
  <c r="BO12" i="1"/>
  <c r="AM12" i="1"/>
  <c r="AE12" i="1"/>
  <c r="S12" i="1"/>
  <c r="AU12" i="1"/>
  <c r="AY12" i="1"/>
  <c r="W12" i="1"/>
  <c r="AA12" i="1"/>
  <c r="AI12" i="1"/>
  <c r="BG12" i="1"/>
  <c r="T16" i="1" l="1"/>
  <c r="T17" i="1" s="1"/>
  <c r="E16" i="1"/>
  <c r="E17" i="1" s="1"/>
  <c r="CK21" i="1"/>
  <c r="BX22" i="1"/>
  <c r="BX23" i="1"/>
  <c r="O16" i="1"/>
  <c r="O17" i="1" s="1"/>
  <c r="AD16" i="1"/>
  <c r="AD17" i="1" s="1"/>
  <c r="BJ16" i="1"/>
  <c r="BJ17" i="1" s="1"/>
  <c r="BD16" i="1"/>
  <c r="BD17" i="1" s="1"/>
  <c r="M16" i="1"/>
  <c r="M17" i="1" s="1"/>
  <c r="B18" i="1"/>
  <c r="AC18" i="1"/>
  <c r="Q18" i="1"/>
  <c r="AS18" i="1"/>
  <c r="AX18" i="1"/>
  <c r="X18" i="1"/>
  <c r="BF18" i="1"/>
  <c r="BH18" i="1"/>
  <c r="AW18" i="1"/>
  <c r="BP18" i="1"/>
  <c r="BM18" i="1"/>
  <c r="AO18" i="1"/>
  <c r="AH18" i="1"/>
  <c r="Y18" i="1"/>
  <c r="BN18" i="1"/>
  <c r="BQ18" i="1"/>
  <c r="AJ18" i="1"/>
  <c r="BI18" i="1"/>
  <c r="D18" i="1"/>
  <c r="AN18" i="1"/>
  <c r="AV18" i="1"/>
  <c r="AP18" i="1"/>
  <c r="AB18" i="1"/>
  <c r="BL18" i="1"/>
  <c r="BE18" i="1"/>
  <c r="BW18" i="1"/>
  <c r="V18" i="1"/>
  <c r="I18" i="1"/>
  <c r="G18" i="1"/>
  <c r="AR18" i="1"/>
  <c r="P18" i="1"/>
  <c r="Z18" i="1"/>
  <c r="AZ18" i="1"/>
  <c r="O18" i="1"/>
  <c r="AG18" i="1"/>
  <c r="J18" i="1"/>
  <c r="N18" i="1"/>
  <c r="AD18" i="1"/>
  <c r="U18" i="1"/>
  <c r="C18" i="1"/>
  <c r="L18" i="1"/>
  <c r="AK18" i="1"/>
  <c r="K18" i="1"/>
  <c r="BA18" i="1"/>
  <c r="E18" i="1"/>
  <c r="AL18" i="1"/>
  <c r="AT18" i="1"/>
  <c r="AF18" i="1"/>
  <c r="BB18" i="1"/>
  <c r="BJ18" i="1"/>
  <c r="T18" i="1"/>
  <c r="BD18" i="1"/>
  <c r="R18" i="1"/>
  <c r="M18" i="1"/>
  <c r="H18" i="1"/>
  <c r="BY13" i="1"/>
  <c r="BX19" i="1"/>
  <c r="BX15" i="1"/>
  <c r="C16" i="1"/>
  <c r="C17" i="1" s="1"/>
  <c r="N16" i="1"/>
  <c r="N17" i="1" s="1"/>
  <c r="AK16" i="1"/>
  <c r="AK17" i="1" s="1"/>
  <c r="K16" i="1"/>
  <c r="K17" i="1" s="1"/>
  <c r="AT16" i="1"/>
  <c r="AT17" i="1" s="1"/>
  <c r="U16" i="1"/>
  <c r="U17" i="1" s="1"/>
  <c r="L16" i="1"/>
  <c r="L17" i="1" s="1"/>
  <c r="J16" i="1"/>
  <c r="J17" i="1" s="1"/>
  <c r="R16" i="1"/>
  <c r="R17" i="1" s="1"/>
  <c r="AL16" i="1"/>
  <c r="AL17" i="1" s="1"/>
  <c r="H16" i="1"/>
  <c r="H17" i="1" s="1"/>
  <c r="AG16" i="1"/>
  <c r="AG17" i="1" s="1"/>
  <c r="AF16" i="1"/>
  <c r="AF17" i="1" s="1"/>
  <c r="AS16" i="1"/>
  <c r="AS17" i="1" s="1"/>
  <c r="AJ16" i="1"/>
  <c r="AJ17" i="1" s="1"/>
  <c r="AP16" i="1"/>
  <c r="AP17" i="1" s="1"/>
  <c r="AB16" i="1"/>
  <c r="AB17" i="1" s="1"/>
  <c r="BQ16" i="1"/>
  <c r="BQ17" i="1" s="1"/>
  <c r="Q16" i="1"/>
  <c r="Q17" i="1" s="1"/>
  <c r="BH16" i="1"/>
  <c r="BH17" i="1" s="1"/>
  <c r="AH16" i="1"/>
  <c r="AH17" i="1" s="1"/>
  <c r="V16" i="1"/>
  <c r="V17" i="1" s="1"/>
  <c r="BI16" i="1"/>
  <c r="BI17" i="1" s="1"/>
  <c r="AW16" i="1"/>
  <c r="AW17" i="1" s="1"/>
  <c r="BL16" i="1"/>
  <c r="BL17" i="1" s="1"/>
  <c r="BE16" i="1"/>
  <c r="BE17" i="1" s="1"/>
  <c r="AC16" i="1"/>
  <c r="AC17" i="1" s="1"/>
  <c r="AX16" i="1"/>
  <c r="AX17" i="1" s="1"/>
  <c r="X16" i="1"/>
  <c r="X17" i="1" s="1"/>
  <c r="BF16" i="1"/>
  <c r="BF17" i="1" s="1"/>
  <c r="BP16" i="1"/>
  <c r="BP17" i="1" s="1"/>
  <c r="BM16" i="1"/>
  <c r="BM17" i="1" s="1"/>
  <c r="AA14" i="1"/>
  <c r="AA15" i="1"/>
  <c r="S14" i="1"/>
  <c r="S15" i="1"/>
  <c r="AQ14" i="1"/>
  <c r="AQ15" i="1"/>
  <c r="W14" i="1"/>
  <c r="W15" i="1"/>
  <c r="AE14" i="1"/>
  <c r="AE15" i="1"/>
  <c r="BK14" i="1"/>
  <c r="BK15" i="1"/>
  <c r="BG14" i="1"/>
  <c r="BG15" i="1"/>
  <c r="AY14" i="1"/>
  <c r="AY15" i="1"/>
  <c r="AM14" i="1"/>
  <c r="AM15" i="1"/>
  <c r="BC14" i="1"/>
  <c r="BC15" i="1"/>
  <c r="AR16" i="1"/>
  <c r="AR17" i="1" s="1"/>
  <c r="P16" i="1"/>
  <c r="P17" i="1" s="1"/>
  <c r="Z16" i="1"/>
  <c r="Z17" i="1" s="1"/>
  <c r="AZ16" i="1"/>
  <c r="AZ17" i="1" s="1"/>
  <c r="AI14" i="1"/>
  <c r="AI15" i="1"/>
  <c r="AU14" i="1"/>
  <c r="AU15" i="1"/>
  <c r="BO14" i="1"/>
  <c r="BO15" i="1"/>
  <c r="F14" i="1"/>
  <c r="F15" i="1"/>
  <c r="G16" i="1"/>
  <c r="G17" i="1" s="1"/>
  <c r="D16" i="1"/>
  <c r="D17" i="1" s="1"/>
  <c r="AN16" i="1"/>
  <c r="AN17" i="1" s="1"/>
  <c r="I16" i="1"/>
  <c r="I17" i="1" s="1"/>
  <c r="AO16" i="1"/>
  <c r="AO17" i="1" s="1"/>
  <c r="AV16" i="1"/>
  <c r="AV17" i="1" s="1"/>
  <c r="Y16" i="1"/>
  <c r="Y17" i="1" s="1"/>
  <c r="BN16" i="1"/>
  <c r="BN17" i="1" s="1"/>
  <c r="B16" i="1"/>
  <c r="B17" i="1" s="1"/>
  <c r="BW27" i="1"/>
  <c r="BW16" i="1"/>
  <c r="BW17" i="1" s="1"/>
  <c r="BX14" i="1"/>
  <c r="BR14" i="1"/>
  <c r="BS16" i="1"/>
  <c r="BS17" i="1" s="1"/>
  <c r="BR27" i="1"/>
  <c r="BR28" i="1" s="1"/>
  <c r="BW36" i="1" l="1"/>
  <c r="BW45" i="1" s="1"/>
  <c r="BW48" i="1" s="1"/>
  <c r="BW28" i="1"/>
  <c r="BY22" i="1"/>
  <c r="BY23" i="1"/>
  <c r="BX18" i="1"/>
  <c r="BR18" i="1"/>
  <c r="BG18" i="1"/>
  <c r="AE18" i="1"/>
  <c r="F18" i="1"/>
  <c r="AU18" i="1"/>
  <c r="BC18" i="1"/>
  <c r="AY18" i="1"/>
  <c r="BK18" i="1"/>
  <c r="W18" i="1"/>
  <c r="S18" i="1"/>
  <c r="BO18" i="1"/>
  <c r="AI18" i="1"/>
  <c r="AM18" i="1"/>
  <c r="AQ18" i="1"/>
  <c r="AA18" i="1"/>
  <c r="BZ13" i="1"/>
  <c r="BY19" i="1"/>
  <c r="BY15" i="1"/>
  <c r="BY14" i="1"/>
  <c r="AQ16" i="1"/>
  <c r="AQ17" i="1" s="1"/>
  <c r="AM16" i="1"/>
  <c r="AM17" i="1" s="1"/>
  <c r="AI16" i="1"/>
  <c r="AI17" i="1" s="1"/>
  <c r="BO16" i="1"/>
  <c r="BO17" i="1" s="1"/>
  <c r="AE16" i="1"/>
  <c r="AE17" i="1" s="1"/>
  <c r="AA16" i="1"/>
  <c r="AA17" i="1" s="1"/>
  <c r="BG16" i="1"/>
  <c r="BG17" i="1" s="1"/>
  <c r="S16" i="1"/>
  <c r="S17" i="1" s="1"/>
  <c r="W16" i="1"/>
  <c r="W17" i="1" s="1"/>
  <c r="F16" i="1"/>
  <c r="F17" i="1" s="1"/>
  <c r="AU16" i="1"/>
  <c r="AU17" i="1" s="1"/>
  <c r="BC16" i="1"/>
  <c r="BC17" i="1" s="1"/>
  <c r="AY16" i="1"/>
  <c r="AY17" i="1" s="1"/>
  <c r="BK16" i="1"/>
  <c r="BK17" i="1" s="1"/>
  <c r="BX27" i="1"/>
  <c r="BR16" i="1"/>
  <c r="BR17" i="1" s="1"/>
  <c r="BX16" i="1"/>
  <c r="BX17" i="1" s="1"/>
  <c r="BX36" i="1" l="1"/>
  <c r="BX45" i="1" s="1"/>
  <c r="BX48" i="1" s="1"/>
  <c r="BX57" i="1" s="1"/>
  <c r="BX28" i="1"/>
  <c r="BZ22" i="1"/>
  <c r="BZ23" i="1"/>
  <c r="BY18" i="1"/>
  <c r="BY16" i="1"/>
  <c r="BY17" i="1" s="1"/>
  <c r="BY27" i="1"/>
  <c r="BY28" i="1" s="1"/>
  <c r="CA13" i="1"/>
  <c r="BZ19" i="1"/>
  <c r="BZ15" i="1"/>
  <c r="BZ14" i="1"/>
  <c r="CB13" i="1" l="1"/>
  <c r="CA23" i="1"/>
  <c r="CA22" i="1"/>
  <c r="BZ18" i="1"/>
  <c r="CK16" i="1"/>
  <c r="BZ16" i="1"/>
  <c r="BZ17" i="1" s="1"/>
  <c r="BZ27" i="1"/>
  <c r="BZ28" i="1" s="1"/>
  <c r="CA19" i="1"/>
  <c r="CA14" i="1"/>
  <c r="CA15" i="1"/>
  <c r="CB19" i="1" l="1"/>
  <c r="CB15" i="1"/>
  <c r="CB14" i="1"/>
  <c r="CC13" i="1"/>
  <c r="CD13" i="1" s="1"/>
  <c r="CB22" i="1"/>
  <c r="CB23" i="1"/>
  <c r="CA18" i="1"/>
  <c r="CA27" i="1"/>
  <c r="CA16" i="1"/>
  <c r="CA17" i="1" s="1"/>
  <c r="CB18" i="1" l="1"/>
  <c r="CB16" i="1"/>
  <c r="CB17" i="1" s="1"/>
  <c r="CB27" i="1"/>
  <c r="CA36" i="1"/>
  <c r="CA45" i="1" s="1"/>
  <c r="CA48" i="1" s="1"/>
  <c r="CA58" i="1" s="1"/>
  <c r="CA28" i="1"/>
  <c r="CD22" i="1"/>
  <c r="CD23" i="1"/>
  <c r="CD15" i="1"/>
  <c r="CD14" i="1"/>
  <c r="CD27" i="1" s="1"/>
  <c r="CD28" i="1" s="1"/>
  <c r="CD19" i="1"/>
  <c r="CE13" i="1"/>
  <c r="CF13" i="1" s="1"/>
  <c r="CG13" i="1" s="1"/>
  <c r="CH13" i="1" s="1"/>
  <c r="CI13" i="1" s="1"/>
  <c r="CC22" i="1"/>
  <c r="CC23" i="1"/>
  <c r="CC19" i="1"/>
  <c r="CC15" i="1"/>
  <c r="CC14" i="1"/>
  <c r="CI15" i="1" l="1"/>
  <c r="CI14" i="1"/>
  <c r="CI19" i="1"/>
  <c r="CI22" i="1"/>
  <c r="CI23" i="1"/>
  <c r="CH14" i="1"/>
  <c r="CH16" i="1" s="1"/>
  <c r="CH15" i="1"/>
  <c r="CH19" i="1"/>
  <c r="CH23" i="1"/>
  <c r="CH22" i="1"/>
  <c r="CB28" i="1"/>
  <c r="CB34" i="1"/>
  <c r="CB43" i="1" s="1"/>
  <c r="CB46" i="1" s="1"/>
  <c r="CG14" i="1"/>
  <c r="CG15" i="1"/>
  <c r="CG22" i="1"/>
  <c r="CG19" i="1"/>
  <c r="CG23" i="1"/>
  <c r="CF23" i="1"/>
  <c r="CF22" i="1"/>
  <c r="CF19" i="1"/>
  <c r="CF15" i="1"/>
  <c r="CF14" i="1"/>
  <c r="CE22" i="1"/>
  <c r="CE23" i="1"/>
  <c r="CE19" i="1"/>
  <c r="CE15" i="1"/>
  <c r="CE14" i="1"/>
  <c r="CE27" i="1" s="1"/>
  <c r="CE28" i="1" s="1"/>
  <c r="CD18" i="1"/>
  <c r="CD16" i="1"/>
  <c r="CD17" i="1" s="1"/>
  <c r="CC27" i="1"/>
  <c r="CC28" i="1" s="1"/>
  <c r="CC16" i="1"/>
  <c r="CC17" i="1" s="1"/>
  <c r="CC18" i="1"/>
  <c r="CI18" i="1" l="1"/>
  <c r="CI27" i="1"/>
  <c r="CH27" i="1"/>
  <c r="CH28" i="1" s="1"/>
  <c r="CH18" i="1"/>
  <c r="CI16" i="1"/>
  <c r="CH17" i="1" s="1"/>
  <c r="CG18" i="1"/>
  <c r="CG27" i="1"/>
  <c r="CG28" i="1" s="1"/>
  <c r="CG16" i="1"/>
  <c r="CG17" i="1" s="1"/>
  <c r="CF27" i="1"/>
  <c r="CF28" i="1" s="1"/>
  <c r="CF16" i="1"/>
  <c r="CF17" i="1" s="1"/>
  <c r="CF18" i="1"/>
  <c r="CE18" i="1"/>
  <c r="CE16" i="1"/>
  <c r="CE17" i="1" s="1"/>
  <c r="CK17" i="1" s="1"/>
  <c r="CI28" i="1" l="1"/>
  <c r="CI32" i="1" s="1"/>
  <c r="CI41" i="1" s="1"/>
  <c r="CI44" i="1" s="1"/>
  <c r="CI50" i="1" s="1"/>
</calcChain>
</file>

<file path=xl/sharedStrings.xml><?xml version="1.0" encoding="utf-8"?>
<sst xmlns="http://schemas.openxmlformats.org/spreadsheetml/2006/main" count="272" uniqueCount="94">
  <si>
    <t>specification</t>
  </si>
  <si>
    <t>Output</t>
  </si>
  <si>
    <t>Intermediate consumption</t>
  </si>
  <si>
    <t>Gross domestic product/Gross value added</t>
  </si>
  <si>
    <t>Consumption of fixed capital</t>
  </si>
  <si>
    <t>Net domestic product/Net value added 1)</t>
  </si>
  <si>
    <t>Compensation of employees, paid</t>
  </si>
  <si>
    <t>Other taxes on production, paid</t>
  </si>
  <si>
    <t>Other subsidies on production, received</t>
  </si>
  <si>
    <t>Operating surplus, net/mixed income, net</t>
  </si>
  <si>
    <t>Compensation of employees, received</t>
  </si>
  <si>
    <t>Subsidies, paid</t>
  </si>
  <si>
    <t>Taxes on production and imports, received</t>
  </si>
  <si>
    <t>Property income, paid</t>
  </si>
  <si>
    <t>Property income, received</t>
  </si>
  <si>
    <t>Net national income/Balance of prim. income, net</t>
  </si>
  <si>
    <t>Current taxes on income, wealth, etc., paid</t>
  </si>
  <si>
    <t>Current taxes on income, wealth, etc., received</t>
  </si>
  <si>
    <t>Net social contributions, paid</t>
  </si>
  <si>
    <t>Net social contributions, received</t>
  </si>
  <si>
    <t>Social benefits other than soc. transf. in kind, paid</t>
  </si>
  <si>
    <t>Social benefits other than soc. transf. in kind, receiv.</t>
  </si>
  <si>
    <t>Other current transfers, paid</t>
  </si>
  <si>
    <t>Other current transfers, received</t>
  </si>
  <si>
    <t>Disposable income, net</t>
  </si>
  <si>
    <t>Final consumption expenditure</t>
  </si>
  <si>
    <t>Adjustment for the change in net equity of households in pension funds</t>
  </si>
  <si>
    <t>Net saving</t>
  </si>
  <si>
    <t>Capital transfers, paid</t>
  </si>
  <si>
    <t>Capital transfers, received</t>
  </si>
  <si>
    <t>Gross capital formation</t>
  </si>
  <si>
    <t>Acquisitions less disposals of valuables</t>
  </si>
  <si>
    <t>Net lending (+)/ Net borrowing (-)</t>
  </si>
  <si>
    <t xml:space="preserve">memorandum item: </t>
  </si>
  <si>
    <t>Social transfers in kind, paid</t>
  </si>
  <si>
    <t>Social transfers in kind, received</t>
  </si>
  <si>
    <t>Adjusted disposable income, net</t>
  </si>
  <si>
    <t>Actual final consumption 2)</t>
  </si>
  <si>
    <t>Non financial corporation</t>
  </si>
  <si>
    <t>annual rate of turnover</t>
  </si>
  <si>
    <t>adjusted net surplus</t>
  </si>
  <si>
    <t>circulating capital</t>
  </si>
  <si>
    <t xml:space="preserve">1.1.1 Gross stock of fixed assets </t>
  </si>
  <si>
    <t>fixed capital</t>
  </si>
  <si>
    <t>TOTAL CAPITAL</t>
  </si>
  <si>
    <t>Rate of Profit</t>
  </si>
  <si>
    <t xml:space="preserve">1.2.1 NET stock of fixed assets </t>
  </si>
  <si>
    <t>ratio of net to gross annual</t>
  </si>
  <si>
    <t>ratio of net to gross quarterly</t>
  </si>
  <si>
    <t>Graph 1.</t>
  </si>
  <si>
    <t>Graph 2.</t>
  </si>
  <si>
    <t>Graph 3.</t>
  </si>
  <si>
    <t>Graph 4.</t>
  </si>
  <si>
    <t>NET CAPITAL FORMATION</t>
  </si>
  <si>
    <t>As a share of Net Output</t>
  </si>
  <si>
    <t>gross quarterly fixed capital</t>
  </si>
  <si>
    <t>net quarterly fixed capital</t>
  </si>
  <si>
    <t>1 420.594</t>
  </si>
  <si>
    <t>RATE OF SURPLUS VALUE</t>
  </si>
  <si>
    <t>average</t>
  </si>
  <si>
    <t>Graph 5</t>
  </si>
  <si>
    <t>Graph 6.</t>
  </si>
  <si>
    <t>Graph 7.</t>
  </si>
  <si>
    <t>Graph 8.</t>
  </si>
  <si>
    <t>quarterly change in compensation</t>
  </si>
  <si>
    <t>4 668.8</t>
  </si>
  <si>
    <t>Graph 9.</t>
  </si>
  <si>
    <t>Graph 10.</t>
  </si>
  <si>
    <t>Graph 11.</t>
  </si>
  <si>
    <t xml:space="preserve">Source: https://view.officeapps.live.com/op/view.aspx?src=https%3A%2F%2Fwww.destatis.de%2FEN%2FThemes%2FEconomy%2FNational-Accounts-Domestic-Product%2FPublications%2FDownloads-National-Accounts-Domestic-Product%2Fsector-accounts-annual-results-xlsx-5812106.xlsx%3F__blob%3DpublicationFile&amp;wdOrigin=BROWSELINK </t>
  </si>
  <si>
    <t>rate of surplus value</t>
  </si>
  <si>
    <t>value composition of capital</t>
  </si>
  <si>
    <t>Graph 12.</t>
  </si>
  <si>
    <t>rate of exploitation</t>
  </si>
  <si>
    <t>annualised rate of profit</t>
  </si>
  <si>
    <t>circulating capital compared to fixed</t>
  </si>
  <si>
    <t>net property income</t>
  </si>
  <si>
    <t>circulating capital/fixed capital</t>
  </si>
  <si>
    <t>Graph 15.</t>
  </si>
  <si>
    <t>ANNUALISED RATE OF RETURN</t>
  </si>
  <si>
    <t>annualised rate of profit using offical surplus</t>
  </si>
  <si>
    <t>annualised rate of return</t>
  </si>
  <si>
    <t>operating surplus rate of profit</t>
  </si>
  <si>
    <t>capital formation relative to net surplus</t>
  </si>
  <si>
    <t>crude composition of capital</t>
  </si>
  <si>
    <t>operating surplus  rate of profit annualised</t>
  </si>
  <si>
    <t>Graph 13</t>
  </si>
  <si>
    <t>Graph 14.</t>
  </si>
  <si>
    <t>–</t>
  </si>
  <si>
    <t xml:space="preserve"> </t>
  </si>
  <si>
    <t>Producer price Index</t>
  </si>
  <si>
    <t>indexed to 2005</t>
  </si>
  <si>
    <t>Graph 16</t>
  </si>
  <si>
    <t>Fixed capital deflated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</si>
</sst>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##\ ##0.000;\–##\ ##0.000;\–"/>
    <numFmt numFmtId="165" formatCode="0\ "/>
    <numFmt numFmtId="166" formatCode="@\ *."/>
    <numFmt numFmtId="167" formatCode="#\ ##0.000"/>
    <numFmt numFmtId="168" formatCode="##\ ##0.000"/>
    <numFmt numFmtId="169" formatCode="0.0%"/>
    <numFmt numFmtId="170" formatCode="0.000"/>
    <numFmt numFmtId="171" formatCode="\ \ @\ *."/>
    <numFmt numFmtId="172" formatCode="\ \ \ \ @\ *."/>
    <numFmt numFmtId="173" formatCode="\ \ \ \ \ \ @\ *."/>
    <numFmt numFmtId="174" formatCode="\ \ \ \ \ \ @"/>
    <numFmt numFmtId="175" formatCode="\ \ \ \ \ \ \ @\ *."/>
    <numFmt numFmtId="176" formatCode="\ \ \ \ @"/>
    <numFmt numFmtId="177" formatCode="\ \ @"/>
    <numFmt numFmtId="178" formatCode="\ \ \ @\ *."/>
    <numFmt numFmtId="179" formatCode="\ @"/>
    <numFmt numFmtId="180" formatCode="\ \ \ @"/>
    <numFmt numFmtId="181" formatCode="\ @\ *."/>
    <numFmt numFmtId="182" formatCode="\ \ \ \ \ \ \ \ \ @\ *."/>
    <numFmt numFmtId="183" formatCode="\ \ \ \ \ \ \ \ \ \ @\ *."/>
    <numFmt numFmtId="184" formatCode="\ \ \ \ \ \ \ \ \ @"/>
    <numFmt numFmtId="185" formatCode="\ \ \ \ \ \ \ \ \ \ \ \ @\ *."/>
    <numFmt numFmtId="186" formatCode="\ \ \ \ \ \ \ \ \ \ \ \ @"/>
    <numFmt numFmtId="187" formatCode="\ \ \ \ \ \ \ \ \ \ \ \ \ @\ *.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MetaNormalLF-Roman"/>
      <family val="2"/>
    </font>
    <font>
      <sz val="8"/>
      <name val="Arial"/>
      <family val="2"/>
    </font>
    <font>
      <sz val="8"/>
      <name val="MetaNormalLF-Roman"/>
      <family val="2"/>
    </font>
    <font>
      <sz val="10"/>
      <name val="Arial"/>
      <family val="2"/>
    </font>
    <font>
      <b/>
      <sz val="8"/>
      <color rgb="FFFF0000"/>
      <name val="MetaNormalLF-Roman"/>
      <family val="2"/>
    </font>
    <font>
      <b/>
      <sz val="11"/>
      <color rgb="FFFF0000"/>
      <name val="Calibri"/>
      <family val="2"/>
      <scheme val="minor"/>
    </font>
    <font>
      <b/>
      <sz val="10"/>
      <name val="MetaNormalLF-Roman"/>
      <family val="2"/>
    </font>
    <font>
      <sz val="11"/>
      <color theme="1"/>
      <name val="Calibri"/>
      <family val="2"/>
      <scheme val="minor"/>
    </font>
    <font>
      <b/>
      <sz val="8"/>
      <color rgb="FFFF0000"/>
      <name val="MetaNormalLF-Roman"/>
    </font>
    <font>
      <b/>
      <sz val="10"/>
      <color theme="4"/>
      <name val="MetaNormalLF-Roman"/>
      <family val="2"/>
    </font>
    <font>
      <b/>
      <sz val="10"/>
      <color theme="4"/>
      <name val="Calibri"/>
      <family val="2"/>
      <scheme val="minor"/>
    </font>
    <font>
      <b/>
      <sz val="8"/>
      <color rgb="FF00B050"/>
      <name val="MetaNormalLF-Roman"/>
      <family val="2"/>
    </font>
    <font>
      <b/>
      <sz val="11"/>
      <color rgb="FF00B050"/>
      <name val="Calibri"/>
      <family val="2"/>
      <scheme val="minor"/>
    </font>
    <font>
      <sz val="8"/>
      <color rgb="FF00B050"/>
      <name val="MetaNormalLF-Roman"/>
      <family val="2"/>
    </font>
    <font>
      <sz val="11"/>
      <color rgb="FF00B050"/>
      <name val="Calibri"/>
      <family val="2"/>
      <scheme val="minor"/>
    </font>
    <font>
      <b/>
      <sz val="10"/>
      <color indexed="8"/>
      <name val="MetaNormalLF-Roman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MetaNormalLF-Roman"/>
    </font>
    <font>
      <b/>
      <sz val="10"/>
      <color rgb="FF0070C0"/>
      <name val="MetaNormalLF-Roman"/>
      <family val="2"/>
    </font>
    <font>
      <sz val="8"/>
      <color rgb="FF0070C0"/>
      <name val="MetaNormalLF-Roman"/>
      <family val="2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MetaNormalLF-Roman"/>
      <family val="2"/>
    </font>
    <font>
      <b/>
      <sz val="11"/>
      <color rgb="FF0070C0"/>
      <name val="MetaNormalLF-Roman"/>
    </font>
    <font>
      <b/>
      <sz val="10"/>
      <color rgb="FF000000"/>
      <name val="MetaNormalLF-Roman"/>
    </font>
    <font>
      <sz val="11"/>
      <name val="MetaNormalLF-Roman"/>
    </font>
    <font>
      <sz val="7"/>
      <name val="Letter Gothic CE"/>
      <family val="3"/>
      <charset val="238"/>
    </font>
    <font>
      <sz val="7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theme="4"/>
      <name val="MetaNormalLF-Roman"/>
    </font>
    <font>
      <sz val="10"/>
      <color indexed="8"/>
      <name val="MetaNormalLF-Roman"/>
      <family val="2"/>
    </font>
    <font>
      <b/>
      <sz val="11"/>
      <color rgb="FF000000"/>
      <name val="MetaNormalLF-Roman"/>
    </font>
    <font>
      <sz val="11"/>
      <color rgb="FFFF0000"/>
      <name val="Calibri"/>
      <family val="2"/>
      <scheme val="minor"/>
    </font>
    <font>
      <sz val="8"/>
      <color rgb="FFFF0000"/>
      <name val="MetaNormalLF-Roman"/>
      <family val="2"/>
    </font>
    <font>
      <sz val="10"/>
      <name val="Arial"/>
      <family val="2"/>
    </font>
    <font>
      <sz val="11"/>
      <color indexed="8"/>
      <name val="MetaNormalLF-Roman"/>
      <family val="2"/>
    </font>
    <font>
      <b/>
      <sz val="8"/>
      <color rgb="FFFF0000"/>
      <name val="Arial"/>
      <family val="2"/>
    </font>
    <font>
      <sz val="8"/>
      <color indexed="8"/>
      <name val="Statis Sans"/>
      <family val="2"/>
    </font>
    <font>
      <sz val="10"/>
      <name val="Arial"/>
    </font>
    <font>
      <b/>
      <sz val="8"/>
      <color rgb="FF00B050"/>
      <name val="Statis Sans"/>
      <family val="2"/>
    </font>
    <font>
      <b/>
      <sz val="11"/>
      <color indexed="8"/>
      <name val="MetaNormalLF-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1" fillId="0" borderId="0"/>
    <xf numFmtId="166" fontId="3" fillId="0" borderId="0"/>
    <xf numFmtId="0" fontId="1" fillId="0" borderId="0"/>
    <xf numFmtId="0" fontId="1" fillId="0" borderId="0"/>
    <xf numFmtId="0" fontId="5" fillId="0" borderId="0"/>
    <xf numFmtId="9" fontId="9" fillId="0" borderId="0" applyFont="0" applyFill="0" applyBorder="0" applyAlignment="0" applyProtection="0"/>
    <xf numFmtId="0" fontId="27" fillId="0" borderId="0"/>
    <xf numFmtId="166" fontId="3" fillId="0" borderId="0"/>
    <xf numFmtId="49" fontId="3" fillId="0" borderId="0"/>
    <xf numFmtId="183" fontId="3" fillId="0" borderId="0">
      <alignment horizontal="center"/>
    </xf>
    <xf numFmtId="185" fontId="3" fillId="0" borderId="0"/>
    <xf numFmtId="186" fontId="3" fillId="0" borderId="0"/>
    <xf numFmtId="187" fontId="3" fillId="0" borderId="0"/>
    <xf numFmtId="181" fontId="28" fillId="0" borderId="0"/>
    <xf numFmtId="179" fontId="28" fillId="0" borderId="0"/>
    <xf numFmtId="171" fontId="29" fillId="0" borderId="0"/>
    <xf numFmtId="177" fontId="28" fillId="0" borderId="0"/>
    <xf numFmtId="178" fontId="3" fillId="0" borderId="0"/>
    <xf numFmtId="180" fontId="28" fillId="0" borderId="0"/>
    <xf numFmtId="172" fontId="29" fillId="0" borderId="0"/>
    <xf numFmtId="176" fontId="28" fillId="0" borderId="0"/>
    <xf numFmtId="173" fontId="3" fillId="0" borderId="0"/>
    <xf numFmtId="174" fontId="3" fillId="0" borderId="0">
      <alignment horizontal="center"/>
    </xf>
    <xf numFmtId="175" fontId="3" fillId="0" borderId="0">
      <alignment horizontal="center"/>
    </xf>
    <xf numFmtId="182" fontId="3" fillId="0" borderId="0"/>
    <xf numFmtId="184" fontId="3" fillId="0" borderId="0">
      <alignment horizontal="center"/>
    </xf>
    <xf numFmtId="0" fontId="3" fillId="0" borderId="5"/>
    <xf numFmtId="166" fontId="28" fillId="0" borderId="0"/>
    <xf numFmtId="49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7" fillId="0" borderId="0"/>
    <xf numFmtId="9" fontId="41" fillId="0" borderId="0" applyFont="0" applyFill="0" applyBorder="0" applyAlignment="0" applyProtection="0"/>
  </cellStyleXfs>
  <cellXfs count="135">
    <xf numFmtId="0" fontId="0" fillId="0" borderId="0" xfId="0"/>
    <xf numFmtId="164" fontId="2" fillId="0" borderId="0" xfId="1" applyNumberFormat="1" applyFont="1"/>
    <xf numFmtId="0" fontId="2" fillId="0" borderId="1" xfId="1" applyFont="1" applyBorder="1"/>
    <xf numFmtId="165" fontId="2" fillId="0" borderId="1" xfId="2" applyNumberFormat="1" applyFont="1" applyBorder="1" applyAlignment="1">
      <alignment horizontal="centerContinuous" vertical="center"/>
    </xf>
    <xf numFmtId="166" fontId="2" fillId="0" borderId="2" xfId="3" applyFont="1" applyBorder="1"/>
    <xf numFmtId="166" fontId="2" fillId="0" borderId="3" xfId="3" applyFont="1" applyBorder="1"/>
    <xf numFmtId="0" fontId="2" fillId="0" borderId="3" xfId="2" applyFont="1" applyBorder="1" applyAlignment="1">
      <alignment vertical="center" wrapText="1" shrinkToFit="1"/>
    </xf>
    <xf numFmtId="49" fontId="2" fillId="0" borderId="3" xfId="3" applyNumberFormat="1" applyFont="1" applyBorder="1"/>
    <xf numFmtId="166" fontId="4" fillId="0" borderId="3" xfId="3" applyFont="1" applyBorder="1"/>
    <xf numFmtId="0" fontId="2" fillId="0" borderId="0" xfId="1" applyFont="1"/>
    <xf numFmtId="0" fontId="2" fillId="0" borderId="4" xfId="2" applyFont="1" applyBorder="1" applyAlignment="1">
      <alignment horizontal="center" vertical="center" wrapText="1"/>
    </xf>
    <xf numFmtId="2" fontId="2" fillId="0" borderId="0" xfId="1" applyNumberFormat="1" applyFont="1"/>
    <xf numFmtId="0" fontId="2" fillId="0" borderId="1" xfId="4" applyFont="1" applyBorder="1"/>
    <xf numFmtId="164" fontId="2" fillId="0" borderId="0" xfId="4" applyNumberFormat="1" applyFont="1"/>
    <xf numFmtId="2" fontId="2" fillId="0" borderId="0" xfId="4" applyNumberFormat="1" applyFont="1"/>
    <xf numFmtId="0" fontId="2" fillId="0" borderId="0" xfId="4" applyFont="1"/>
    <xf numFmtId="0" fontId="2" fillId="0" borderId="1" xfId="5" applyFont="1" applyBorder="1"/>
    <xf numFmtId="164" fontId="2" fillId="0" borderId="0" xfId="5" applyNumberFormat="1" applyFont="1"/>
    <xf numFmtId="2" fontId="2" fillId="0" borderId="0" xfId="5" applyNumberFormat="1" applyFont="1"/>
    <xf numFmtId="0" fontId="2" fillId="0" borderId="0" xfId="5" applyFont="1"/>
    <xf numFmtId="0" fontId="2" fillId="0" borderId="1" xfId="6" applyFont="1" applyBorder="1"/>
    <xf numFmtId="164" fontId="2" fillId="0" borderId="0" xfId="6" applyNumberFormat="1" applyFont="1"/>
    <xf numFmtId="2" fontId="2" fillId="0" borderId="0" xfId="6" applyNumberFormat="1" applyFont="1"/>
    <xf numFmtId="0" fontId="2" fillId="0" borderId="0" xfId="6" applyFont="1"/>
    <xf numFmtId="166" fontId="6" fillId="0" borderId="3" xfId="3" applyFont="1" applyBorder="1"/>
    <xf numFmtId="164" fontId="6" fillId="0" borderId="0" xfId="1" applyNumberFormat="1" applyFont="1"/>
    <xf numFmtId="0" fontId="7" fillId="0" borderId="0" xfId="0" applyFont="1"/>
    <xf numFmtId="167" fontId="4" fillId="0" borderId="0" xfId="0" applyNumberFormat="1" applyFont="1"/>
    <xf numFmtId="0" fontId="8" fillId="0" borderId="0" xfId="0" applyFont="1"/>
    <xf numFmtId="168" fontId="4" fillId="0" borderId="0" xfId="0" applyNumberFormat="1" applyFont="1"/>
    <xf numFmtId="0" fontId="6" fillId="0" borderId="0" xfId="1" applyFont="1"/>
    <xf numFmtId="167" fontId="6" fillId="0" borderId="0" xfId="0" applyNumberFormat="1" applyFont="1"/>
    <xf numFmtId="2" fontId="6" fillId="0" borderId="0" xfId="6" applyNumberFormat="1" applyFont="1"/>
    <xf numFmtId="169" fontId="6" fillId="0" borderId="0" xfId="7" applyNumberFormat="1" applyFont="1"/>
    <xf numFmtId="167" fontId="10" fillId="0" borderId="0" xfId="0" applyNumberFormat="1" applyFont="1"/>
    <xf numFmtId="0" fontId="11" fillId="0" borderId="1" xfId="1" applyFont="1" applyBorder="1"/>
    <xf numFmtId="0" fontId="11" fillId="0" borderId="1" xfId="4" applyFont="1" applyBorder="1"/>
    <xf numFmtId="0" fontId="11" fillId="0" borderId="1" xfId="5" applyFont="1" applyBorder="1"/>
    <xf numFmtId="0" fontId="11" fillId="0" borderId="1" xfId="6" applyFont="1" applyBorder="1"/>
    <xf numFmtId="0" fontId="12" fillId="0" borderId="0" xfId="0" applyFont="1"/>
    <xf numFmtId="0" fontId="13" fillId="0" borderId="0" xfId="1" applyFont="1"/>
    <xf numFmtId="167" fontId="13" fillId="0" borderId="0" xfId="0" applyNumberFormat="1" applyFont="1"/>
    <xf numFmtId="2" fontId="13" fillId="0" borderId="0" xfId="1" applyNumberFormat="1" applyFont="1"/>
    <xf numFmtId="2" fontId="13" fillId="0" borderId="0" xfId="4" applyNumberFormat="1" applyFont="1"/>
    <xf numFmtId="2" fontId="13" fillId="0" borderId="0" xfId="5" applyNumberFormat="1" applyFont="1"/>
    <xf numFmtId="2" fontId="13" fillId="0" borderId="0" xfId="6" applyNumberFormat="1" applyFont="1"/>
    <xf numFmtId="0" fontId="13" fillId="0" borderId="0" xfId="6" applyFont="1"/>
    <xf numFmtId="0" fontId="14" fillId="0" borderId="0" xfId="0" applyFont="1"/>
    <xf numFmtId="0" fontId="15" fillId="0" borderId="0" xfId="1" applyFont="1"/>
    <xf numFmtId="167" fontId="15" fillId="0" borderId="0" xfId="0" applyNumberFormat="1" applyFont="1"/>
    <xf numFmtId="0" fontId="16" fillId="0" borderId="0" xfId="0" applyFont="1"/>
    <xf numFmtId="0" fontId="17" fillId="0" borderId="0" xfId="1" applyFont="1"/>
    <xf numFmtId="2" fontId="17" fillId="0" borderId="0" xfId="1" applyNumberFormat="1" applyFont="1"/>
    <xf numFmtId="2" fontId="17" fillId="0" borderId="0" xfId="4" applyNumberFormat="1" applyFont="1"/>
    <xf numFmtId="2" fontId="17" fillId="0" borderId="0" xfId="5" applyNumberFormat="1" applyFont="1"/>
    <xf numFmtId="2" fontId="17" fillId="0" borderId="0" xfId="6" applyNumberFormat="1" applyFont="1"/>
    <xf numFmtId="0" fontId="18" fillId="0" borderId="0" xfId="0" applyFont="1"/>
    <xf numFmtId="2" fontId="19" fillId="0" borderId="0" xfId="1" applyNumberFormat="1" applyFont="1"/>
    <xf numFmtId="0" fontId="20" fillId="0" borderId="0" xfId="0" applyFont="1"/>
    <xf numFmtId="167" fontId="21" fillId="0" borderId="0" xfId="0" applyNumberFormat="1" applyFont="1"/>
    <xf numFmtId="0" fontId="21" fillId="0" borderId="0" xfId="1" applyFont="1"/>
    <xf numFmtId="2" fontId="21" fillId="0" borderId="0" xfId="1" applyNumberFormat="1" applyFont="1"/>
    <xf numFmtId="2" fontId="21" fillId="0" borderId="0" xfId="4" applyNumberFormat="1" applyFont="1"/>
    <xf numFmtId="2" fontId="21" fillId="0" borderId="0" xfId="5" applyNumberFormat="1" applyFont="1"/>
    <xf numFmtId="2" fontId="21" fillId="0" borderId="0" xfId="6" applyNumberFormat="1" applyFont="1"/>
    <xf numFmtId="0" fontId="22" fillId="0" borderId="0" xfId="0" applyFont="1"/>
    <xf numFmtId="164" fontId="21" fillId="0" borderId="0" xfId="1" applyNumberFormat="1" applyFont="1"/>
    <xf numFmtId="170" fontId="21" fillId="0" borderId="0" xfId="1" applyNumberFormat="1" applyFont="1"/>
    <xf numFmtId="170" fontId="21" fillId="0" borderId="0" xfId="4" applyNumberFormat="1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" fillId="0" borderId="0" xfId="7" applyNumberFormat="1" applyFont="1"/>
    <xf numFmtId="0" fontId="25" fillId="0" borderId="0" xfId="4" applyFont="1"/>
    <xf numFmtId="10" fontId="6" fillId="0" borderId="0" xfId="7" applyNumberFormat="1" applyFont="1"/>
    <xf numFmtId="10" fontId="7" fillId="0" borderId="0" xfId="7" applyNumberFormat="1" applyFont="1"/>
    <xf numFmtId="2" fontId="26" fillId="0" borderId="0" xfId="1" applyNumberFormat="1" applyFont="1"/>
    <xf numFmtId="164" fontId="2" fillId="0" borderId="0" xfId="44" applyNumberFormat="1" applyFont="1"/>
    <xf numFmtId="2" fontId="2" fillId="0" borderId="0" xfId="44" applyNumberFormat="1" applyFont="1"/>
    <xf numFmtId="0" fontId="6" fillId="0" borderId="0" xfId="7" applyNumberFormat="1" applyFont="1"/>
    <xf numFmtId="2" fontId="2" fillId="0" borderId="0" xfId="1" applyNumberFormat="1" applyFont="1" applyAlignment="1">
      <alignment horizontal="right"/>
    </xf>
    <xf numFmtId="164" fontId="10" fillId="0" borderId="0" xfId="44" applyNumberFormat="1" applyFont="1"/>
    <xf numFmtId="2" fontId="32" fillId="0" borderId="0" xfId="44" applyNumberFormat="1" applyFont="1"/>
    <xf numFmtId="2" fontId="33" fillId="0" borderId="0" xfId="4" applyNumberFormat="1" applyFont="1"/>
    <xf numFmtId="2" fontId="26" fillId="0" borderId="0" xfId="4" applyNumberFormat="1" applyFont="1"/>
    <xf numFmtId="0" fontId="2" fillId="0" borderId="1" xfId="1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4" applyFont="1" applyAlignment="1">
      <alignment horizontal="center"/>
    </xf>
    <xf numFmtId="0" fontId="2" fillId="0" borderId="0" xfId="44" applyFont="1" applyAlignment="1">
      <alignment horizontal="center"/>
    </xf>
    <xf numFmtId="0" fontId="31" fillId="0" borderId="0" xfId="0" applyFont="1" applyAlignment="1">
      <alignment horizontal="right"/>
    </xf>
    <xf numFmtId="0" fontId="2" fillId="0" borderId="0" xfId="4" applyFont="1" applyAlignment="1">
      <alignment horizontal="centerContinuous"/>
    </xf>
    <xf numFmtId="10" fontId="7" fillId="0" borderId="0" xfId="0" applyNumberFormat="1" applyFont="1"/>
    <xf numFmtId="2" fontId="34" fillId="0" borderId="0" xfId="1" applyNumberFormat="1" applyFont="1"/>
    <xf numFmtId="10" fontId="36" fillId="0" borderId="0" xfId="44" applyNumberFormat="1" applyFont="1"/>
    <xf numFmtId="166" fontId="36" fillId="0" borderId="3" xfId="3" applyFont="1" applyBorder="1"/>
    <xf numFmtId="169" fontId="36" fillId="0" borderId="0" xfId="7" applyNumberFormat="1" applyFont="1"/>
    <xf numFmtId="0" fontId="35" fillId="0" borderId="0" xfId="0" applyFont="1"/>
    <xf numFmtId="164" fontId="36" fillId="0" borderId="0" xfId="1" applyNumberFormat="1" applyFont="1"/>
    <xf numFmtId="2" fontId="34" fillId="0" borderId="0" xfId="6" applyNumberFormat="1" applyFont="1"/>
    <xf numFmtId="2" fontId="34" fillId="0" borderId="0" xfId="4" applyNumberFormat="1" applyFont="1"/>
    <xf numFmtId="9" fontId="36" fillId="0" borderId="0" xfId="7" applyFont="1"/>
    <xf numFmtId="0" fontId="2" fillId="0" borderId="0" xfId="46" applyFont="1" applyAlignment="1">
      <alignment horizontal="centerContinuous"/>
    </xf>
    <xf numFmtId="0" fontId="2" fillId="0" borderId="1" xfId="46" applyFont="1" applyBorder="1"/>
    <xf numFmtId="164" fontId="2" fillId="0" borderId="0" xfId="46" applyNumberFormat="1" applyFont="1"/>
    <xf numFmtId="2" fontId="2" fillId="0" borderId="0" xfId="46" applyNumberFormat="1" applyFont="1"/>
    <xf numFmtId="0" fontId="2" fillId="0" borderId="0" xfId="46" applyFont="1"/>
    <xf numFmtId="0" fontId="2" fillId="0" borderId="1" xfId="2" applyFont="1" applyBorder="1" applyAlignment="1">
      <alignment horizontal="center" vertical="center" wrapText="1"/>
    </xf>
    <xf numFmtId="0" fontId="38" fillId="0" borderId="0" xfId="46" applyFont="1"/>
    <xf numFmtId="166" fontId="10" fillId="0" borderId="3" xfId="3" applyFont="1" applyBorder="1"/>
    <xf numFmtId="0" fontId="39" fillId="0" borderId="0" xfId="0" applyFont="1" applyAlignment="1">
      <alignment horizontal="left"/>
    </xf>
    <xf numFmtId="166" fontId="6" fillId="0" borderId="0" xfId="3" applyFont="1"/>
    <xf numFmtId="164" fontId="40" fillId="0" borderId="0" xfId="46" applyNumberFormat="1" applyFont="1"/>
    <xf numFmtId="166" fontId="36" fillId="0" borderId="0" xfId="3" applyFont="1"/>
    <xf numFmtId="169" fontId="7" fillId="0" borderId="0" xfId="0" applyNumberFormat="1" applyFont="1"/>
    <xf numFmtId="0" fontId="40" fillId="0" borderId="0" xfId="46" applyFont="1" applyAlignment="1">
      <alignment horizontal="centerContinuous"/>
    </xf>
    <xf numFmtId="0" fontId="40" fillId="0" borderId="4" xfId="2" applyFont="1" applyBorder="1" applyAlignment="1">
      <alignment horizontal="center" vertical="center" wrapText="1"/>
    </xf>
    <xf numFmtId="164" fontId="40" fillId="0" borderId="0" xfId="46" applyNumberFormat="1" applyFont="1" applyAlignment="1">
      <alignment horizontal="right"/>
    </xf>
    <xf numFmtId="2" fontId="40" fillId="0" borderId="0" xfId="46" applyNumberFormat="1" applyFont="1"/>
    <xf numFmtId="0" fontId="1" fillId="0" borderId="0" xfId="0" applyFont="1" applyAlignment="1">
      <alignment horizontal="right"/>
    </xf>
    <xf numFmtId="0" fontId="40" fillId="0" borderId="0" xfId="46" applyFont="1"/>
    <xf numFmtId="0" fontId="40" fillId="0" borderId="1" xfId="46" applyFont="1" applyBorder="1"/>
    <xf numFmtId="169" fontId="40" fillId="0" borderId="0" xfId="47" applyNumberFormat="1" applyFont="1" applyAlignment="1">
      <alignment horizontal="right"/>
    </xf>
    <xf numFmtId="169" fontId="40" fillId="0" borderId="0" xfId="47" applyNumberFormat="1" applyFont="1"/>
    <xf numFmtId="166" fontId="13" fillId="0" borderId="0" xfId="3" applyFont="1"/>
    <xf numFmtId="164" fontId="13" fillId="0" borderId="0" xfId="1" applyNumberFormat="1" applyFont="1"/>
    <xf numFmtId="164" fontId="13" fillId="0" borderId="0" xfId="4" applyNumberFormat="1" applyFont="1"/>
    <xf numFmtId="164" fontId="13" fillId="0" borderId="0" xfId="5" applyNumberFormat="1" applyFont="1"/>
    <xf numFmtId="164" fontId="13" fillId="0" borderId="0" xfId="6" applyNumberFormat="1" applyFont="1"/>
    <xf numFmtId="2" fontId="13" fillId="0" borderId="0" xfId="44" applyNumberFormat="1" applyFont="1"/>
    <xf numFmtId="2" fontId="13" fillId="0" borderId="0" xfId="46" applyNumberFormat="1" applyFont="1"/>
    <xf numFmtId="2" fontId="42" fillId="0" borderId="0" xfId="46" applyNumberFormat="1" applyFont="1"/>
    <xf numFmtId="2" fontId="43" fillId="0" borderId="0" xfId="6" applyNumberFormat="1" applyFont="1"/>
  </cellXfs>
  <cellStyles count="48">
    <cellStyle name="0mitP" xfId="9" xr:uid="{1CEE91F0-9E66-43E7-A476-0E8D8143B9F4}"/>
    <cellStyle name="0mitP 2" xfId="3" xr:uid="{850A1788-32CC-4375-89EE-3C4C206C8708}"/>
    <cellStyle name="0ohneP" xfId="10" xr:uid="{8124C971-768A-4A11-B2D8-43ED130DADD9}"/>
    <cellStyle name="10mitP" xfId="11" xr:uid="{3BDC0166-7615-48DB-BAE9-32EC99E8A518}"/>
    <cellStyle name="12mitP" xfId="12" xr:uid="{0CB4E08B-ECFC-4F14-B0AB-68CBAC448856}"/>
    <cellStyle name="12ohneP" xfId="13" xr:uid="{1E6522B3-A5C6-4D6C-99FD-1D3A1864A4CB}"/>
    <cellStyle name="13mitP" xfId="14" xr:uid="{69DE2651-BCA5-4D9B-816F-58BD7074CB22}"/>
    <cellStyle name="1mitP" xfId="15" xr:uid="{56D84764-7284-4971-99DB-E02587369D47}"/>
    <cellStyle name="1ohneP" xfId="16" xr:uid="{F822DF29-3211-4775-AE4A-4623FF2D4E5E}"/>
    <cellStyle name="2mitP" xfId="17" xr:uid="{02014608-3CCD-4287-83D2-6C53837699D6}"/>
    <cellStyle name="2ohneP" xfId="18" xr:uid="{0D23C46E-C1DE-4D5F-A00B-2ED5248CB1E0}"/>
    <cellStyle name="3mitP" xfId="19" xr:uid="{FA700145-6D9D-487B-B8DE-B0FFD7F05541}"/>
    <cellStyle name="3ohneP" xfId="20" xr:uid="{F4C5FF29-8A76-4E37-B036-BAD9BE40AA37}"/>
    <cellStyle name="4mitP" xfId="21" xr:uid="{23126FF4-C335-4EF8-AE74-031560B94E35}"/>
    <cellStyle name="4ohneP" xfId="22" xr:uid="{688B1DAF-77C0-40C9-B3A4-A826AAE49EBF}"/>
    <cellStyle name="6mitP" xfId="23" xr:uid="{AAAF698B-B18D-484A-A5F2-4938A147C988}"/>
    <cellStyle name="6ohneP" xfId="24" xr:uid="{EF55EF91-3901-45E1-9CE9-E18D79579EE5}"/>
    <cellStyle name="7mitP" xfId="25" xr:uid="{0B422804-183C-46D7-A038-DE407A3D9A3A}"/>
    <cellStyle name="9mitP" xfId="26" xr:uid="{416A8764-FB52-42B8-9017-25217CC2B1D8}"/>
    <cellStyle name="9ohneP" xfId="27" xr:uid="{E8B6AC93-F7E1-4236-B05A-C12FED518DF4}"/>
    <cellStyle name="Fuss" xfId="28" xr:uid="{B2C269D4-BA7F-4C2D-A843-A278FEE3EC4C}"/>
    <cellStyle name="Hyperlink 2" xfId="38" xr:uid="{F5AFDD6B-C106-44C9-A615-E6310589BA6C}"/>
    <cellStyle name="mitP" xfId="29" xr:uid="{893209B1-5408-4D6C-9463-DD6928BB1CAA}"/>
    <cellStyle name="Normal" xfId="0" builtinId="0"/>
    <cellStyle name="Normal 2" xfId="8" xr:uid="{D605BAF7-571F-4152-9859-7929A54017CE}"/>
    <cellStyle name="ohneP" xfId="30" xr:uid="{14FA55FB-1939-42CB-8DD9-51C3DF0F74BB}"/>
    <cellStyle name="Per cent" xfId="7" builtinId="5"/>
    <cellStyle name="Prozent 2" xfId="47" xr:uid="{116AE681-BB45-4D70-A25F-E4C642DDB8BD}"/>
    <cellStyle name="Standard 10" xfId="1" xr:uid="{C7E61C2B-393C-455D-9A40-B8497041D1B2}"/>
    <cellStyle name="Standard 11" xfId="40" xr:uid="{F5880F25-FC9B-4D4C-BE12-28D54D848144}"/>
    <cellStyle name="Standard 12" xfId="41" xr:uid="{0D934234-0C0D-42DD-8B61-CCA2DD007047}"/>
    <cellStyle name="Standard 13" xfId="5" xr:uid="{58046754-CC4A-4F04-8F8E-676311CA9325}"/>
    <cellStyle name="Standard 14" xfId="42" xr:uid="{6AFDA4FE-2FBF-4DC8-A21C-54AFB77999E0}"/>
    <cellStyle name="Standard 15" xfId="6" xr:uid="{A3003BB3-AFFA-4869-8702-0B01051A41BC}"/>
    <cellStyle name="Standard 15 2" xfId="43" xr:uid="{C1703CDB-CF88-47E7-9F07-F0D2F1128C6D}"/>
    <cellStyle name="Standard 16" xfId="44" xr:uid="{09950D70-A36A-4F28-8D0E-6F20AFC2BBE4}"/>
    <cellStyle name="Standard 16 2" xfId="45" xr:uid="{F86C27AF-0315-4B25-85AC-8A50F52A9C70}"/>
    <cellStyle name="Standard 17" xfId="46" xr:uid="{91F49267-14C9-470E-B7F1-3C82E8F73ACF}"/>
    <cellStyle name="Standard 2" xfId="4" xr:uid="{9DA8DFA1-2D06-442F-B1AD-33B209CC306D}"/>
    <cellStyle name="Standard 3" xfId="31" xr:uid="{BCB53071-473A-4D4D-97BC-BBFBF3D7AC2C}"/>
    <cellStyle name="Standard 3 2" xfId="39" xr:uid="{CBBB5C1E-A045-4ACA-8847-2B0F9318D499}"/>
    <cellStyle name="Standard 4" xfId="32" xr:uid="{C8F98A10-17F8-46AD-BC55-8DC75BC6410B}"/>
    <cellStyle name="Standard 5" xfId="33" xr:uid="{317303CD-1431-42C8-9B28-8EFDC0986C16}"/>
    <cellStyle name="Standard 6" xfId="34" xr:uid="{D177C345-5722-45F4-91F1-9191FBB77EBE}"/>
    <cellStyle name="Standard 7" xfId="35" xr:uid="{34D57B1B-3944-4411-9A36-AAB19545366F}"/>
    <cellStyle name="Standard 8" xfId="36" xr:uid="{2B69DE9F-4EDE-4844-9771-0791FE4EE760}"/>
    <cellStyle name="Standard 9" xfId="37" xr:uid="{276D427E-D73C-4D9C-B337-C6E0C1FA9EE8}"/>
    <cellStyle name="Standard_T3411_en_Vj" xfId="2" xr:uid="{F1CADE13-E168-455B-B189-7E1551BAB1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GERMANY: QUARTERLY RATE OF TURNOVER (annualised)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857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Sheet1!$B$7:$CI$7</c:f>
              <c:numCache>
                <c:formatCode>##\ ##0.000;\–##\ ##0.000;\–</c:formatCode>
                <c:ptCount val="86"/>
                <c:pt idx="0">
                  <c:v>3.5399005587368366</c:v>
                </c:pt>
                <c:pt idx="1">
                  <c:v>3.5680981285094395</c:v>
                </c:pt>
                <c:pt idx="2">
                  <c:v>3.5656128463734902</c:v>
                </c:pt>
                <c:pt idx="3">
                  <c:v>3.7018267151336666</c:v>
                </c:pt>
                <c:pt idx="4">
                  <c:v>3.6347276658586898</c:v>
                </c:pt>
                <c:pt idx="5">
                  <c:v>3.618841395681482</c:v>
                </c:pt>
                <c:pt idx="6">
                  <c:v>3.6464608255709487</c:v>
                </c:pt>
                <c:pt idx="7">
                  <c:v>3.7209271010901173</c:v>
                </c:pt>
                <c:pt idx="8">
                  <c:v>3.7077333146693272</c:v>
                </c:pt>
                <c:pt idx="9">
                  <c:v>3.6679488539137761</c:v>
                </c:pt>
                <c:pt idx="10">
                  <c:v>3.6826204342102313</c:v>
                </c:pt>
                <c:pt idx="11">
                  <c:v>3.782529805366055</c:v>
                </c:pt>
                <c:pt idx="12">
                  <c:v>3.8075821690180032</c:v>
                </c:pt>
                <c:pt idx="13">
                  <c:v>3.825921876116114</c:v>
                </c:pt>
                <c:pt idx="14">
                  <c:v>3.8309156981934347</c:v>
                </c:pt>
                <c:pt idx="15">
                  <c:v>3.8260154186694688</c:v>
                </c:pt>
                <c:pt idx="16">
                  <c:v>3.6377545526426713</c:v>
                </c:pt>
                <c:pt idx="17">
                  <c:v>3.5961350053884571</c:v>
                </c:pt>
                <c:pt idx="18">
                  <c:v>3.6017910343237798</c:v>
                </c:pt>
                <c:pt idx="19">
                  <c:v>3.7010271115300171</c:v>
                </c:pt>
                <c:pt idx="20">
                  <c:v>3.5856488656767054</c:v>
                </c:pt>
                <c:pt idx="21">
                  <c:v>3.7477971546581017</c:v>
                </c:pt>
                <c:pt idx="22">
                  <c:v>3.7255037496639849</c:v>
                </c:pt>
                <c:pt idx="23">
                  <c:v>3.8646684297644445</c:v>
                </c:pt>
                <c:pt idx="24">
                  <c:v>3.832238147260405</c:v>
                </c:pt>
                <c:pt idx="25">
                  <c:v>3.9007552411128952</c:v>
                </c:pt>
                <c:pt idx="26">
                  <c:v>3.8326836324727509</c:v>
                </c:pt>
                <c:pt idx="27">
                  <c:v>3.9166574066656485</c:v>
                </c:pt>
                <c:pt idx="28">
                  <c:v>3.8032442743077528</c:v>
                </c:pt>
                <c:pt idx="29">
                  <c:v>3.8115613518395834</c:v>
                </c:pt>
                <c:pt idx="30">
                  <c:v>3.7677294765387463</c:v>
                </c:pt>
                <c:pt idx="31">
                  <c:v>3.8343193598556971</c:v>
                </c:pt>
                <c:pt idx="32">
                  <c:v>3.6842405885805301</c:v>
                </c:pt>
                <c:pt idx="33">
                  <c:v>3.7209039373801858</c:v>
                </c:pt>
                <c:pt idx="34">
                  <c:v>3.6834707386194721</c:v>
                </c:pt>
                <c:pt idx="35">
                  <c:v>3.7710448463242843</c:v>
                </c:pt>
                <c:pt idx="36">
                  <c:v>3.6561167814143305</c:v>
                </c:pt>
                <c:pt idx="37">
                  <c:v>3.6560904700896835</c:v>
                </c:pt>
                <c:pt idx="38">
                  <c:v>3.6139502159136248</c:v>
                </c:pt>
                <c:pt idx="39">
                  <c:v>3.6797127822228859</c:v>
                </c:pt>
                <c:pt idx="40">
                  <c:v>3.5854876839777319</c:v>
                </c:pt>
                <c:pt idx="41">
                  <c:v>3.6008733789557255</c:v>
                </c:pt>
                <c:pt idx="42">
                  <c:v>3.567831493534551</c:v>
                </c:pt>
                <c:pt idx="43">
                  <c:v>3.6374957517538791</c:v>
                </c:pt>
                <c:pt idx="44">
                  <c:v>3.5116881097323951</c:v>
                </c:pt>
                <c:pt idx="45">
                  <c:v>3.5058306971138915</c:v>
                </c:pt>
                <c:pt idx="46">
                  <c:v>3.5182043651881401</c:v>
                </c:pt>
                <c:pt idx="47">
                  <c:v>3.6132576869151256</c:v>
                </c:pt>
                <c:pt idx="48">
                  <c:v>3.5595941091253991</c:v>
                </c:pt>
                <c:pt idx="49">
                  <c:v>3.5545958032781222</c:v>
                </c:pt>
                <c:pt idx="50">
                  <c:v>3.5336615969106573</c:v>
                </c:pt>
                <c:pt idx="51">
                  <c:v>3.6138091766855931</c:v>
                </c:pt>
                <c:pt idx="52">
                  <c:v>3.5599706096003079</c:v>
                </c:pt>
                <c:pt idx="53">
                  <c:v>3.5693084257301866</c:v>
                </c:pt>
                <c:pt idx="54">
                  <c:v>3.5971446205490372</c:v>
                </c:pt>
                <c:pt idx="55">
                  <c:v>3.6309279749915682</c:v>
                </c:pt>
                <c:pt idx="56">
                  <c:v>3.5850974416650025</c:v>
                </c:pt>
                <c:pt idx="57">
                  <c:v>3.5640155874573471</c:v>
                </c:pt>
                <c:pt idx="58">
                  <c:v>3.530358383488287</c:v>
                </c:pt>
                <c:pt idx="59">
                  <c:v>3.5504265872052949</c:v>
                </c:pt>
                <c:pt idx="60">
                  <c:v>3.5655511693876338</c:v>
                </c:pt>
                <c:pt idx="61">
                  <c:v>3.3873877510742707</c:v>
                </c:pt>
                <c:pt idx="62">
                  <c:v>3.4369041680799706</c:v>
                </c:pt>
                <c:pt idx="63">
                  <c:v>3.5704741166946512</c:v>
                </c:pt>
                <c:pt idx="64">
                  <c:v>3.528141072161044</c:v>
                </c:pt>
                <c:pt idx="65">
                  <c:v>3.5460439873207967</c:v>
                </c:pt>
                <c:pt idx="66">
                  <c:v>3.5746134483998562</c:v>
                </c:pt>
                <c:pt idx="67">
                  <c:v>3.73545639444621</c:v>
                </c:pt>
                <c:pt idx="68">
                  <c:v>3.7928105720372205</c:v>
                </c:pt>
                <c:pt idx="69">
                  <c:v>3.8403934149552965</c:v>
                </c:pt>
                <c:pt idx="70">
                  <c:v>3.8914680690152492</c:v>
                </c:pt>
                <c:pt idx="71">
                  <c:v>3.8522327844145101</c:v>
                </c:pt>
                <c:pt idx="72">
                  <c:v>3.86</c:v>
                </c:pt>
                <c:pt idx="73">
                  <c:v>3.6464704009651303</c:v>
                </c:pt>
                <c:pt idx="74">
                  <c:v>3.6302312048716114</c:v>
                </c:pt>
                <c:pt idx="75">
                  <c:v>3.5907908188451252</c:v>
                </c:pt>
                <c:pt idx="76">
                  <c:v>3.7485110885991011</c:v>
                </c:pt>
                <c:pt idx="77">
                  <c:v>3.6935299532039112</c:v>
                </c:pt>
                <c:pt idx="78">
                  <c:v>3.7559246577542522</c:v>
                </c:pt>
                <c:pt idx="79">
                  <c:v>3.7481925916065251</c:v>
                </c:pt>
                <c:pt idx="80">
                  <c:v>3.6696149180892688</c:v>
                </c:pt>
                <c:pt idx="81">
                  <c:v>3.6200574603775966</c:v>
                </c:pt>
                <c:pt idx="82">
                  <c:v>3.6329792548212527</c:v>
                </c:pt>
                <c:pt idx="83">
                  <c:v>3.6539675214341143</c:v>
                </c:pt>
                <c:pt idx="84">
                  <c:v>3.6324234887350535</c:v>
                </c:pt>
                <c:pt idx="85">
                  <c:v>3.6854009033500494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F-4CCD-A48A-339CB93E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257408"/>
        <c:axId val="1822182944"/>
      </c:lineChart>
      <c:catAx>
        <c:axId val="176725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82944"/>
        <c:crosses val="autoZero"/>
        <c:auto val="1"/>
        <c:lblAlgn val="ctr"/>
        <c:lblOffset val="100"/>
        <c:noMultiLvlLbl val="0"/>
      </c:catAx>
      <c:valAx>
        <c:axId val="18221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\ ##0.000;\–##\ ##0.000;\–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257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QUARTERLY CHANGES IN WORKER COMPENSATION</a:t>
            </a:r>
          </a:p>
        </c:rich>
      </c:tx>
      <c:layout>
        <c:manualLayout>
          <c:xMode val="edge"/>
          <c:yMode val="edge"/>
          <c:x val="0.1894663721709904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104961919379729E-2"/>
          <c:y val="0.11703630796150481"/>
          <c:w val="0.90031221533124528"/>
          <c:h val="0.7248530912802566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Sheet1!$D$76:$CI$76</c:f>
              <c:numCache>
                <c:formatCode>General</c:formatCode>
                <c:ptCount val="84"/>
                <c:pt idx="2">
                  <c:v>2006</c:v>
                </c:pt>
                <c:pt idx="6">
                  <c:v>2007</c:v>
                </c:pt>
                <c:pt idx="10">
                  <c:v>2008</c:v>
                </c:pt>
                <c:pt idx="14">
                  <c:v>2009</c:v>
                </c:pt>
                <c:pt idx="18">
                  <c:v>2010</c:v>
                </c:pt>
                <c:pt idx="22">
                  <c:v>2011</c:v>
                </c:pt>
                <c:pt idx="26">
                  <c:v>2012</c:v>
                </c:pt>
                <c:pt idx="30">
                  <c:v>2013</c:v>
                </c:pt>
                <c:pt idx="34">
                  <c:v>2014</c:v>
                </c:pt>
                <c:pt idx="38">
                  <c:v>2015</c:v>
                </c:pt>
                <c:pt idx="42">
                  <c:v>2016</c:v>
                </c:pt>
                <c:pt idx="46">
                  <c:v>2017</c:v>
                </c:pt>
                <c:pt idx="50">
                  <c:v>2018</c:v>
                </c:pt>
                <c:pt idx="54">
                  <c:v>2019</c:v>
                </c:pt>
                <c:pt idx="58">
                  <c:v>2020</c:v>
                </c:pt>
                <c:pt idx="62">
                  <c:v>2021</c:v>
                </c:pt>
                <c:pt idx="66">
                  <c:v>2022</c:v>
                </c:pt>
                <c:pt idx="70">
                  <c:v>2023</c:v>
                </c:pt>
                <c:pt idx="74">
                  <c:v>2024</c:v>
                </c:pt>
                <c:pt idx="78">
                  <c:v>2025</c:v>
                </c:pt>
                <c:pt idx="82">
                  <c:v>2026</c:v>
                </c:pt>
              </c:numCache>
            </c:numRef>
          </c:cat>
          <c:val>
            <c:numRef>
              <c:f>Sheet1!$C$20:$CI$20</c:f>
              <c:numCache>
                <c:formatCode>General</c:formatCode>
                <c:ptCount val="85"/>
                <c:pt idx="0">
                  <c:v>8.2309999999999661</c:v>
                </c:pt>
                <c:pt idx="1">
                  <c:v>1.8310000000000173</c:v>
                </c:pt>
                <c:pt idx="2">
                  <c:v>17.022999999999996</c:v>
                </c:pt>
                <c:pt idx="3">
                  <c:v>-25.424999999999983</c:v>
                </c:pt>
                <c:pt idx="4">
                  <c:v>10.473999999999961</c:v>
                </c:pt>
                <c:pt idx="5">
                  <c:v>4.1460000000000434</c:v>
                </c:pt>
                <c:pt idx="6">
                  <c:v>17.230999999999938</c:v>
                </c:pt>
                <c:pt idx="7">
                  <c:v>-25.191999999999979</c:v>
                </c:pt>
                <c:pt idx="8">
                  <c:v>11.034999999999997</c:v>
                </c:pt>
                <c:pt idx="9">
                  <c:v>2.7700000000000387</c:v>
                </c:pt>
                <c:pt idx="10">
                  <c:v>19.200999999999965</c:v>
                </c:pt>
                <c:pt idx="11">
                  <c:v>-24.462999999999994</c:v>
                </c:pt>
                <c:pt idx="12">
                  <c:v>11.374000000000024</c:v>
                </c:pt>
                <c:pt idx="13">
                  <c:v>2.6099999999999852</c:v>
                </c:pt>
                <c:pt idx="14">
                  <c:v>18.896000000000015</c:v>
                </c:pt>
                <c:pt idx="15">
                  <c:v>-31.107000000000028</c:v>
                </c:pt>
                <c:pt idx="16">
                  <c:v>7.4330000000000496</c:v>
                </c:pt>
                <c:pt idx="17">
                  <c:v>1.9679999999999609</c:v>
                </c:pt>
                <c:pt idx="18">
                  <c:v>17.888000000000034</c:v>
                </c:pt>
                <c:pt idx="19">
                  <c:v>-23.994000000000028</c:v>
                </c:pt>
                <c:pt idx="20">
                  <c:v>12.509999999999991</c:v>
                </c:pt>
                <c:pt idx="21">
                  <c:v>2.7269999999999754</c:v>
                </c:pt>
                <c:pt idx="22">
                  <c:v>20.763999999999896</c:v>
                </c:pt>
                <c:pt idx="23">
                  <c:v>-25.032999999999845</c:v>
                </c:pt>
                <c:pt idx="24">
                  <c:v>13.667999999999978</c:v>
                </c:pt>
                <c:pt idx="25">
                  <c:v>1.8550000000000182</c:v>
                </c:pt>
                <c:pt idx="26">
                  <c:v>21.426999999999907</c:v>
                </c:pt>
                <c:pt idx="27">
                  <c:v>-26.515999999999934</c:v>
                </c:pt>
                <c:pt idx="28">
                  <c:v>15.185000000000002</c:v>
                </c:pt>
                <c:pt idx="29">
                  <c:v>0.60200000000000387</c:v>
                </c:pt>
                <c:pt idx="30">
                  <c:v>21.773999999999972</c:v>
                </c:pt>
                <c:pt idx="31">
                  <c:v>-30.049999999999983</c:v>
                </c:pt>
                <c:pt idx="32">
                  <c:v>14.719999999999999</c:v>
                </c:pt>
                <c:pt idx="33">
                  <c:v>1.2830000000000155</c:v>
                </c:pt>
                <c:pt idx="34">
                  <c:v>22.429000000000087</c:v>
                </c:pt>
                <c:pt idx="35">
                  <c:v>-27.509000000000071</c:v>
                </c:pt>
                <c:pt idx="36">
                  <c:v>14.680999999999983</c:v>
                </c:pt>
                <c:pt idx="37">
                  <c:v>1.2099999999999795</c:v>
                </c:pt>
                <c:pt idx="38">
                  <c:v>23.481999999999971</c:v>
                </c:pt>
                <c:pt idx="39">
                  <c:v>-29.744999999999948</c:v>
                </c:pt>
                <c:pt idx="40">
                  <c:v>17.111000000000047</c:v>
                </c:pt>
                <c:pt idx="41">
                  <c:v>0.98699999999990951</c:v>
                </c:pt>
                <c:pt idx="42">
                  <c:v>24.964999999999975</c:v>
                </c:pt>
                <c:pt idx="43">
                  <c:v>-32.38599999999991</c:v>
                </c:pt>
                <c:pt idx="44">
                  <c:v>15.517999999999972</c:v>
                </c:pt>
                <c:pt idx="45">
                  <c:v>2.0740000000000123</c:v>
                </c:pt>
                <c:pt idx="46">
                  <c:v>26.30600000000004</c:v>
                </c:pt>
                <c:pt idx="47">
                  <c:v>-30.862000000000023</c:v>
                </c:pt>
                <c:pt idx="48">
                  <c:v>16.370000000000005</c:v>
                </c:pt>
                <c:pt idx="49">
                  <c:v>2.2259999999999991</c:v>
                </c:pt>
                <c:pt idx="50">
                  <c:v>27.294999999999845</c:v>
                </c:pt>
                <c:pt idx="51">
                  <c:v>-32.346999999999866</c:v>
                </c:pt>
                <c:pt idx="52">
                  <c:v>18.357999999999947</c:v>
                </c:pt>
                <c:pt idx="53">
                  <c:v>3.6690000000000396</c:v>
                </c:pt>
                <c:pt idx="54">
                  <c:v>27.126999999999953</c:v>
                </c:pt>
                <c:pt idx="55">
                  <c:v>-33.091999999999928</c:v>
                </c:pt>
                <c:pt idx="56">
                  <c:v>17.793000000000006</c:v>
                </c:pt>
                <c:pt idx="57">
                  <c:v>4.5059999999999718</c:v>
                </c:pt>
                <c:pt idx="58">
                  <c:v>23.875999999999976</c:v>
                </c:pt>
                <c:pt idx="59">
                  <c:v>-38.225999999999999</c:v>
                </c:pt>
                <c:pt idx="60">
                  <c:v>-4.8119999999998981</c:v>
                </c:pt>
                <c:pt idx="61">
                  <c:v>12.833999999999946</c:v>
                </c:pt>
                <c:pt idx="62">
                  <c:v>28.074999999999932</c:v>
                </c:pt>
                <c:pt idx="63">
                  <c:v>-40.914999999999964</c:v>
                </c:pt>
                <c:pt idx="64">
                  <c:v>16.899000000000001</c:v>
                </c:pt>
                <c:pt idx="65">
                  <c:v>11.710000000000036</c:v>
                </c:pt>
                <c:pt idx="66">
                  <c:v>29.741999999999905</c:v>
                </c:pt>
                <c:pt idx="67">
                  <c:v>-38.244999999999948</c:v>
                </c:pt>
                <c:pt idx="68">
                  <c:v>16.246999999999957</c:v>
                </c:pt>
                <c:pt idx="69">
                  <c:v>9.2960000000000491</c:v>
                </c:pt>
                <c:pt idx="70">
                  <c:v>37.589999999999975</c:v>
                </c:pt>
                <c:pt idx="71">
                  <c:v>-37.367999999999995</c:v>
                </c:pt>
                <c:pt idx="72">
                  <c:v>14.235000000000014</c:v>
                </c:pt>
                <c:pt idx="73">
                  <c:v>7.8079999999999927</c:v>
                </c:pt>
                <c:pt idx="74">
                  <c:v>34.331000000000017</c:v>
                </c:pt>
                <c:pt idx="75">
                  <c:v>-22.940000000000055</c:v>
                </c:pt>
                <c:pt idx="76">
                  <c:v>13.764999999999986</c:v>
                </c:pt>
                <c:pt idx="77">
                  <c:v>7.0660000000000309</c:v>
                </c:pt>
                <c:pt idx="78">
                  <c:v>35.347000000000037</c:v>
                </c:pt>
                <c:pt idx="79">
                  <c:v>-38.62299999999999</c:v>
                </c:pt>
                <c:pt idx="80">
                  <c:v>12.822999999999979</c:v>
                </c:pt>
                <c:pt idx="81">
                  <c:v>9.2110000000000127</c:v>
                </c:pt>
                <c:pt idx="82">
                  <c:v>34.249000000000024</c:v>
                </c:pt>
                <c:pt idx="83">
                  <c:v>-42.259999999999991</c:v>
                </c:pt>
                <c:pt idx="84">
                  <c:v>14.228999999999985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D-4075-A5F1-D7EF99B7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4267615"/>
        <c:axId val="1445301247"/>
      </c:lineChart>
      <c:catAx>
        <c:axId val="1484267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301247"/>
        <c:crosses val="autoZero"/>
        <c:auto val="1"/>
        <c:lblAlgn val="ctr"/>
        <c:lblOffset val="100"/>
        <c:noMultiLvlLbl val="0"/>
      </c:catAx>
      <c:valAx>
        <c:axId val="1445301247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267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DEGREE OF EXPLOITATION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030463682636124E-2"/>
          <c:y val="0.12078703703703704"/>
          <c:w val="0.89632633373810544"/>
          <c:h val="0.7505238407699037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Sheet1!$B$21:$CI$21</c:f>
              <c:numCache>
                <c:formatCode>0.0%</c:formatCode>
                <c:ptCount val="86"/>
                <c:pt idx="0">
                  <c:v>0.42230007527940278</c:v>
                </c:pt>
                <c:pt idx="1">
                  <c:v>0.43615721779119077</c:v>
                </c:pt>
                <c:pt idx="2">
                  <c:v>0.44506216074242694</c:v>
                </c:pt>
                <c:pt idx="3">
                  <c:v>0.34464272306344734</c:v>
                </c:pt>
                <c:pt idx="4">
                  <c:v>0.51000860338399745</c:v>
                </c:pt>
                <c:pt idx="5">
                  <c:v>0.46405769813444164</c:v>
                </c:pt>
                <c:pt idx="6">
                  <c:v>0.48110282055352688</c:v>
                </c:pt>
                <c:pt idx="7">
                  <c:v>0.40635593425832139</c:v>
                </c:pt>
                <c:pt idx="8">
                  <c:v>0.56197758122524288</c:v>
                </c:pt>
                <c:pt idx="9">
                  <c:v>0.5010726708462645</c:v>
                </c:pt>
                <c:pt idx="10">
                  <c:v>0.52676912336895731</c:v>
                </c:pt>
                <c:pt idx="11">
                  <c:v>0.4272924794991006</c:v>
                </c:pt>
                <c:pt idx="12">
                  <c:v>0.52887334346247938</c:v>
                </c:pt>
                <c:pt idx="13">
                  <c:v>0.49701880294237649</c:v>
                </c:pt>
                <c:pt idx="14">
                  <c:v>0.47549327883028081</c:v>
                </c:pt>
                <c:pt idx="15">
                  <c:v>0.31091299812976642</c:v>
                </c:pt>
                <c:pt idx="16">
                  <c:v>0.36155233241865925</c:v>
                </c:pt>
                <c:pt idx="17">
                  <c:v>0.31761740407933325</c:v>
                </c:pt>
                <c:pt idx="18">
                  <c:v>0.38394627502167183</c:v>
                </c:pt>
                <c:pt idx="19">
                  <c:v>0.30850265765230028</c:v>
                </c:pt>
                <c:pt idx="20">
                  <c:v>0.41923748843900899</c:v>
                </c:pt>
                <c:pt idx="21">
                  <c:v>0.36467435909815021</c:v>
                </c:pt>
                <c:pt idx="22">
                  <c:v>0.42173480036405703</c:v>
                </c:pt>
                <c:pt idx="23">
                  <c:v>0.33320035903061684</c:v>
                </c:pt>
                <c:pt idx="24">
                  <c:v>0.46164173006206533</c:v>
                </c:pt>
                <c:pt idx="25">
                  <c:v>0.37186211551793358</c:v>
                </c:pt>
                <c:pt idx="26">
                  <c:v>0.43313539353537328</c:v>
                </c:pt>
                <c:pt idx="27">
                  <c:v>0.31308083681732451</c:v>
                </c:pt>
                <c:pt idx="28">
                  <c:v>0.43967744026071509</c:v>
                </c:pt>
                <c:pt idx="29">
                  <c:v>0.32300492632143507</c:v>
                </c:pt>
                <c:pt idx="30">
                  <c:v>0.37666786017799148</c:v>
                </c:pt>
                <c:pt idx="31">
                  <c:v>0.26118075738515573</c:v>
                </c:pt>
                <c:pt idx="32">
                  <c:v>0.38917296327611622</c:v>
                </c:pt>
                <c:pt idx="33">
                  <c:v>0.33354459335244452</c:v>
                </c:pt>
                <c:pt idx="34">
                  <c:v>0.38504859394830054</c:v>
                </c:pt>
                <c:pt idx="35">
                  <c:v>0.26639818296337325</c:v>
                </c:pt>
                <c:pt idx="36">
                  <c:v>0.41944757225236184</c:v>
                </c:pt>
                <c:pt idx="37">
                  <c:v>0.33507267085980752</c:v>
                </c:pt>
                <c:pt idx="38">
                  <c:v>0.39775192033457618</c:v>
                </c:pt>
                <c:pt idx="39">
                  <c:v>0.28716826924832817</c:v>
                </c:pt>
                <c:pt idx="40">
                  <c:v>0.40844955015486506</c:v>
                </c:pt>
                <c:pt idx="41">
                  <c:v>0.32861272229560301</c:v>
                </c:pt>
                <c:pt idx="42">
                  <c:v>0.38514848464044127</c:v>
                </c:pt>
                <c:pt idx="43">
                  <c:v>0.27920890693616857</c:v>
                </c:pt>
                <c:pt idx="44">
                  <c:v>0.40980762361585826</c:v>
                </c:pt>
                <c:pt idx="45">
                  <c:v>0.37928584906707613</c:v>
                </c:pt>
                <c:pt idx="46">
                  <c:v>0.3837886860067633</c:v>
                </c:pt>
                <c:pt idx="47">
                  <c:v>0.27371684764229415</c:v>
                </c:pt>
                <c:pt idx="48">
                  <c:v>0.42122951340007531</c:v>
                </c:pt>
                <c:pt idx="49">
                  <c:v>0.34241484760721702</c:v>
                </c:pt>
                <c:pt idx="50">
                  <c:v>0.38832303862175349</c:v>
                </c:pt>
                <c:pt idx="51">
                  <c:v>0.2873874678024026</c:v>
                </c:pt>
                <c:pt idx="52">
                  <c:v>0.40066325206777526</c:v>
                </c:pt>
                <c:pt idx="53">
                  <c:v>0.33789902535544009</c:v>
                </c:pt>
                <c:pt idx="54">
                  <c:v>0.33250705413886733</c:v>
                </c:pt>
                <c:pt idx="55">
                  <c:v>0.25128973206856337</c:v>
                </c:pt>
                <c:pt idx="56">
                  <c:v>0.36818391206544737</c:v>
                </c:pt>
                <c:pt idx="57">
                  <c:v>0.28555882688866591</c:v>
                </c:pt>
                <c:pt idx="58">
                  <c:v>0.31888758906731879</c:v>
                </c:pt>
                <c:pt idx="59">
                  <c:v>0.23371112236522779</c:v>
                </c:pt>
                <c:pt idx="60">
                  <c:v>0.34660653933820657</c:v>
                </c:pt>
                <c:pt idx="61">
                  <c:v>0.17258933918945876</c:v>
                </c:pt>
                <c:pt idx="62">
                  <c:v>0.30094392004441956</c:v>
                </c:pt>
                <c:pt idx="63">
                  <c:v>0.24097010095211846</c:v>
                </c:pt>
                <c:pt idx="64">
                  <c:v>0.36720970006721437</c:v>
                </c:pt>
                <c:pt idx="65">
                  <c:v>0.30879272161369525</c:v>
                </c:pt>
                <c:pt idx="66">
                  <c:v>0.31207408330117903</c:v>
                </c:pt>
                <c:pt idx="67">
                  <c:v>0.23731278821906809</c:v>
                </c:pt>
                <c:pt idx="68">
                  <c:v>0.36481100299401148</c:v>
                </c:pt>
                <c:pt idx="69">
                  <c:v>0.30960826627326116</c:v>
                </c:pt>
                <c:pt idx="70">
                  <c:v>0.32279747994557778</c:v>
                </c:pt>
                <c:pt idx="71">
                  <c:v>0.23296323607966177</c:v>
                </c:pt>
                <c:pt idx="72">
                  <c:v>0.40999985566028208</c:v>
                </c:pt>
                <c:pt idx="73">
                  <c:v>0.34118511535048823</c:v>
                </c:pt>
                <c:pt idx="74">
                  <c:v>0.3485105089456319</c:v>
                </c:pt>
                <c:pt idx="75">
                  <c:v>0.27551337085597866</c:v>
                </c:pt>
                <c:pt idx="76">
                  <c:v>0.32585121590989874</c:v>
                </c:pt>
                <c:pt idx="77">
                  <c:v>0.27843467037936687</c:v>
                </c:pt>
                <c:pt idx="78">
                  <c:v>0.25880150747497904</c:v>
                </c:pt>
                <c:pt idx="79">
                  <c:v>0.17599313788223864</c:v>
                </c:pt>
                <c:pt idx="80">
                  <c:v>0.29987367700569212</c:v>
                </c:pt>
                <c:pt idx="81">
                  <c:v>0.25207634008341945</c:v>
                </c:pt>
                <c:pt idx="82">
                  <c:v>0.26350172139199068</c:v>
                </c:pt>
                <c:pt idx="83">
                  <c:v>0.20401739563610308</c:v>
                </c:pt>
                <c:pt idx="84">
                  <c:v>0.30611277608849369</c:v>
                </c:pt>
                <c:pt idx="85">
                  <c:v>0.25431931699111482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D-436D-BAAE-2D9F428C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855919"/>
        <c:axId val="433191855"/>
      </c:lineChart>
      <c:catAx>
        <c:axId val="569855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191855"/>
        <c:crosses val="autoZero"/>
        <c:auto val="1"/>
        <c:lblAlgn val="ctr"/>
        <c:lblOffset val="100"/>
        <c:noMultiLvlLbl val="0"/>
      </c:catAx>
      <c:valAx>
        <c:axId val="4331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85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VALUE COMPOSITION OF CAPITAL</a:t>
            </a:r>
          </a:p>
        </c:rich>
      </c:tx>
      <c:layout>
        <c:manualLayout>
          <c:xMode val="edge"/>
          <c:yMode val="edge"/>
          <c:x val="0.276630424047621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7107713303226"/>
          <c:y val="0.11152777777777778"/>
          <c:w val="0.8692037098555383"/>
          <c:h val="0.70885717410323712"/>
        </c:manualLayout>
      </c:layout>
      <c:lineChart>
        <c:grouping val="standard"/>
        <c:varyColors val="0"/>
        <c:ser>
          <c:idx val="0"/>
          <c:order val="0"/>
          <c:tx>
            <c:v>based on variable capital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Sheet1!$B$22:$CI$22</c:f>
              <c:numCache>
                <c:formatCode>0.0%</c:formatCode>
                <c:ptCount val="86"/>
                <c:pt idx="0">
                  <c:v>56.539468995903583</c:v>
                </c:pt>
                <c:pt idx="1">
                  <c:v>54.670585659909996</c:v>
                </c:pt>
                <c:pt idx="2">
                  <c:v>54.357802181732289</c:v>
                </c:pt>
                <c:pt idx="3">
                  <c:v>52.135270604472495</c:v>
                </c:pt>
                <c:pt idx="4">
                  <c:v>58.653090627348945</c:v>
                </c:pt>
                <c:pt idx="5">
                  <c:v>55.486199369800765</c:v>
                </c:pt>
                <c:pt idx="6">
                  <c:v>55.073917878508354</c:v>
                </c:pt>
                <c:pt idx="7">
                  <c:v>51.870979009535397</c:v>
                </c:pt>
                <c:pt idx="8">
                  <c:v>59.484015906908731</c:v>
                </c:pt>
                <c:pt idx="9">
                  <c:v>56.224888307490389</c:v>
                </c:pt>
                <c:pt idx="10">
                  <c:v>56.399794890860193</c:v>
                </c:pt>
                <c:pt idx="11">
                  <c:v>53.432366155197045</c:v>
                </c:pt>
                <c:pt idx="12">
                  <c:v>61.272134854249359</c:v>
                </c:pt>
                <c:pt idx="13">
                  <c:v>58.702208173299255</c:v>
                </c:pt>
                <c:pt idx="14">
                  <c:v>58.63808083182694</c:v>
                </c:pt>
                <c:pt idx="15">
                  <c:v>54.1596260942542</c:v>
                </c:pt>
                <c:pt idx="16">
                  <c:v>60.030985216338031</c:v>
                </c:pt>
                <c:pt idx="17">
                  <c:v>57.384063535498399</c:v>
                </c:pt>
                <c:pt idx="18">
                  <c:v>57.167879012681496</c:v>
                </c:pt>
                <c:pt idx="19">
                  <c:v>54.172344913739188</c:v>
                </c:pt>
                <c:pt idx="20">
                  <c:v>58.740975955621082</c:v>
                </c:pt>
                <c:pt idx="21">
                  <c:v>58.005260719197267</c:v>
                </c:pt>
                <c:pt idx="22">
                  <c:v>57.221125834870598</c:v>
                </c:pt>
                <c:pt idx="23">
                  <c:v>54.300621628764041</c:v>
                </c:pt>
                <c:pt idx="24">
                  <c:v>60.423521531060196</c:v>
                </c:pt>
                <c:pt idx="25">
                  <c:v>58.113371736670267</c:v>
                </c:pt>
                <c:pt idx="26">
                  <c:v>57.052376132554066</c:v>
                </c:pt>
                <c:pt idx="27">
                  <c:v>53.552536269510796</c:v>
                </c:pt>
                <c:pt idx="28">
                  <c:v>58.625793398173016</c:v>
                </c:pt>
                <c:pt idx="29">
                  <c:v>55.322511564718333</c:v>
                </c:pt>
                <c:pt idx="30">
                  <c:v>54.965593041188676</c:v>
                </c:pt>
                <c:pt idx="31">
                  <c:v>51.534892475833246</c:v>
                </c:pt>
                <c:pt idx="32">
                  <c:v>56.225345393029023</c:v>
                </c:pt>
                <c:pt idx="33">
                  <c:v>53.620372668282187</c:v>
                </c:pt>
                <c:pt idx="34">
                  <c:v>53.13519411489338</c:v>
                </c:pt>
                <c:pt idx="35">
                  <c:v>50.08419431360263</c:v>
                </c:pt>
                <c:pt idx="36">
                  <c:v>54.335101286898279</c:v>
                </c:pt>
                <c:pt idx="37">
                  <c:v>51.493383302216344</c:v>
                </c:pt>
                <c:pt idx="38">
                  <c:v>51.008454589134459</c:v>
                </c:pt>
                <c:pt idx="39">
                  <c:v>47.81582160303023</c:v>
                </c:pt>
                <c:pt idx="40">
                  <c:v>52.464203001310075</c:v>
                </c:pt>
                <c:pt idx="41">
                  <c:v>49.604342387771233</c:v>
                </c:pt>
                <c:pt idx="42">
                  <c:v>49.326122953374764</c:v>
                </c:pt>
                <c:pt idx="43">
                  <c:v>46.241180362499762</c:v>
                </c:pt>
                <c:pt idx="44">
                  <c:v>50.522394837570083</c:v>
                </c:pt>
                <c:pt idx="45">
                  <c:v>47.824627594126341</c:v>
                </c:pt>
                <c:pt idx="46">
                  <c:v>47.909180528125766</c:v>
                </c:pt>
                <c:pt idx="47">
                  <c:v>45.145297994212534</c:v>
                </c:pt>
                <c:pt idx="48">
                  <c:v>50.122562810914204</c:v>
                </c:pt>
                <c:pt idx="49">
                  <c:v>47.660349062181794</c:v>
                </c:pt>
                <c:pt idx="50">
                  <c:v>47.496230383151911</c:v>
                </c:pt>
                <c:pt idx="51">
                  <c:v>44.809434305446402</c:v>
                </c:pt>
                <c:pt idx="52">
                  <c:v>49.845276318228969</c:v>
                </c:pt>
                <c:pt idx="53">
                  <c:v>47.506045861878832</c:v>
                </c:pt>
                <c:pt idx="54">
                  <c:v>47.886205175074529</c:v>
                </c:pt>
                <c:pt idx="55">
                  <c:v>44.922734754611682</c:v>
                </c:pt>
                <c:pt idx="56">
                  <c:v>49.886459181878458</c:v>
                </c:pt>
                <c:pt idx="57">
                  <c:v>47.351934485482481</c:v>
                </c:pt>
                <c:pt idx="58">
                  <c:v>46.788986921804629</c:v>
                </c:pt>
                <c:pt idx="59">
                  <c:v>44.292568359237578</c:v>
                </c:pt>
                <c:pt idx="60">
                  <c:v>49.822806890222296</c:v>
                </c:pt>
                <c:pt idx="61">
                  <c:v>48.0806295278081</c:v>
                </c:pt>
                <c:pt idx="62">
                  <c:v>46.859846897347502</c:v>
                </c:pt>
                <c:pt idx="63">
                  <c:v>45.73921971900365</c:v>
                </c:pt>
                <c:pt idx="64">
                  <c:v>51.69621108843689</c:v>
                </c:pt>
                <c:pt idx="65">
                  <c:v>49.326454576486853</c:v>
                </c:pt>
                <c:pt idx="66">
                  <c:v>48.170447496994967</c:v>
                </c:pt>
                <c:pt idx="67">
                  <c:v>48.336057372608927</c:v>
                </c:pt>
                <c:pt idx="68">
                  <c:v>56.351578979940477</c:v>
                </c:pt>
                <c:pt idx="69">
                  <c:v>55.674743754731331</c:v>
                </c:pt>
                <c:pt idx="70">
                  <c:v>56.249200771110665</c:v>
                </c:pt>
                <c:pt idx="71">
                  <c:v>52.805801890621318</c:v>
                </c:pt>
                <c:pt idx="72">
                  <c:v>59.006959368369401</c:v>
                </c:pt>
                <c:pt idx="73">
                  <c:v>53.694488987503526</c:v>
                </c:pt>
                <c:pt idx="74">
                  <c:v>52.589847313271292</c:v>
                </c:pt>
                <c:pt idx="75">
                  <c:v>47.533325144059354</c:v>
                </c:pt>
                <c:pt idx="76">
                  <c:v>52.763511503190585</c:v>
                </c:pt>
                <c:pt idx="77">
                  <c:v>50.119856943651854</c:v>
                </c:pt>
                <c:pt idx="78">
                  <c:v>50.178973444684608</c:v>
                </c:pt>
                <c:pt idx="79">
                  <c:v>46.078706590465991</c:v>
                </c:pt>
                <c:pt idx="80">
                  <c:v>49.755078254412908</c:v>
                </c:pt>
                <c:pt idx="81">
                  <c:v>47.616952558087526</c:v>
                </c:pt>
                <c:pt idx="82">
                  <c:v>46.920077617180738</c:v>
                </c:pt>
                <c:pt idx="83">
                  <c:v>43.66308238851957</c:v>
                </c:pt>
                <c:pt idx="84">
                  <c:v>48.093401062247963</c:v>
                </c:pt>
                <c:pt idx="85">
                  <c:v>47.28518992962514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F-401F-B484-92B9B1F794FD}"/>
            </c:ext>
          </c:extLst>
        </c:ser>
        <c:ser>
          <c:idx val="1"/>
          <c:order val="1"/>
          <c:tx>
            <c:v>based on annual wages</c:v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Sheet1!$B$23:$CI$23</c:f>
              <c:numCache>
                <c:formatCode>0.0%</c:formatCode>
                <c:ptCount val="86"/>
                <c:pt idx="0">
                  <c:v>15.972050078174764</c:v>
                </c:pt>
                <c:pt idx="1">
                  <c:v>15.322052166415178</c:v>
                </c:pt>
                <c:pt idx="2">
                  <c:v>15.245009630537558</c:v>
                </c:pt>
                <c:pt idx="3">
                  <c:v>14.083660478037796</c:v>
                </c:pt>
                <c:pt idx="4">
                  <c:v>16.136859764840839</c:v>
                </c:pt>
                <c:pt idx="5">
                  <c:v>15.332586677054932</c:v>
                </c:pt>
                <c:pt idx="6">
                  <c:v>15.103389426893155</c:v>
                </c:pt>
                <c:pt idx="7">
                  <c:v>13.94033734075005</c:v>
                </c:pt>
                <c:pt idx="8">
                  <c:v>16.043229342187409</c:v>
                </c:pt>
                <c:pt idx="9">
                  <c:v>15.328700193705613</c:v>
                </c:pt>
                <c:pt idx="10">
                  <c:v>15.315125709651257</c:v>
                </c:pt>
                <c:pt idx="11">
                  <c:v>14.126092563605356</c:v>
                </c:pt>
                <c:pt idx="12">
                  <c:v>16.092137249936695</c:v>
                </c:pt>
                <c:pt idx="13">
                  <c:v>15.343284592337476</c:v>
                </c:pt>
                <c:pt idx="14">
                  <c:v>15.30654429683201</c:v>
                </c:pt>
                <c:pt idx="15">
                  <c:v>14.155621493310315</c:v>
                </c:pt>
                <c:pt idx="16">
                  <c:v>16.502208807003793</c:v>
                </c:pt>
                <c:pt idx="17">
                  <c:v>15.957149397760089</c:v>
                </c:pt>
                <c:pt idx="18">
                  <c:v>15.872069886312687</c:v>
                </c:pt>
                <c:pt idx="19">
                  <c:v>14.637111072483918</c:v>
                </c:pt>
                <c:pt idx="20">
                  <c:v>16.382244373651218</c:v>
                </c:pt>
                <c:pt idx="21">
                  <c:v>15.477161203109159</c:v>
                </c:pt>
                <c:pt idx="22">
                  <c:v>15.359298951190576</c:v>
                </c:pt>
                <c:pt idx="23">
                  <c:v>14.050525320764379</c:v>
                </c:pt>
                <c:pt idx="24">
                  <c:v>15.767162480300405</c:v>
                </c:pt>
                <c:pt idx="25">
                  <c:v>14.897979530776809</c:v>
                </c:pt>
                <c:pt idx="26">
                  <c:v>14.885751500377637</c:v>
                </c:pt>
                <c:pt idx="27">
                  <c:v>13.673020310219435</c:v>
                </c:pt>
                <c:pt idx="28">
                  <c:v>15.414679986297694</c:v>
                </c:pt>
                <c:pt idx="29">
                  <c:v>14.514396190426762</c:v>
                </c:pt>
                <c:pt idx="30">
                  <c:v>14.588518996242597</c:v>
                </c:pt>
                <c:pt idx="31">
                  <c:v>13.440427788929073</c:v>
                </c:pt>
                <c:pt idx="32">
                  <c:v>15.261040651715856</c:v>
                </c:pt>
                <c:pt idx="33">
                  <c:v>14.410576991685311</c:v>
                </c:pt>
                <c:pt idx="34">
                  <c:v>14.425306425756464</c:v>
                </c:pt>
                <c:pt idx="35">
                  <c:v>13.281251312198192</c:v>
                </c:pt>
                <c:pt idx="36">
                  <c:v>14.861423891902959</c:v>
                </c:pt>
                <c:pt idx="37">
                  <c:v>14.084274917013532</c:v>
                </c:pt>
                <c:pt idx="38">
                  <c:v>14.114321322005058</c:v>
                </c:pt>
                <c:pt idx="39">
                  <c:v>12.994443977810972</c:v>
                </c:pt>
                <c:pt idx="40">
                  <c:v>14.632375739499517</c:v>
                </c:pt>
                <c:pt idx="41">
                  <c:v>13.775641953329885</c:v>
                </c:pt>
                <c:pt idx="42">
                  <c:v>13.82523895614497</c:v>
                </c:pt>
                <c:pt idx="43">
                  <c:v>12.712366836498383</c:v>
                </c:pt>
                <c:pt idx="44">
                  <c:v>14.386925392819151</c:v>
                </c:pt>
                <c:pt idx="45">
                  <c:v>13.641453831041257</c:v>
                </c:pt>
                <c:pt idx="46">
                  <c:v>13.61750926187705</c:v>
                </c:pt>
                <c:pt idx="47">
                  <c:v>12.494347734372644</c:v>
                </c:pt>
                <c:pt idx="48">
                  <c:v>14.080977008704354</c:v>
                </c:pt>
                <c:pt idx="49">
                  <c:v>13.408092424525014</c:v>
                </c:pt>
                <c:pt idx="50">
                  <c:v>13.441080613003807</c:v>
                </c:pt>
                <c:pt idx="51">
                  <c:v>12.399502052995338</c:v>
                </c:pt>
                <c:pt idx="52">
                  <c:v>14.001597705275804</c:v>
                </c:pt>
                <c:pt idx="53">
                  <c:v>13.309593959272473</c:v>
                </c:pt>
                <c:pt idx="54">
                  <c:v>13.312282442446138</c:v>
                </c:pt>
                <c:pt idx="55">
                  <c:v>12.372246176190263</c:v>
                </c:pt>
                <c:pt idx="56">
                  <c:v>13.914952102029904</c:v>
                </c:pt>
                <c:pt idx="57">
                  <c:v>13.286118795923805</c:v>
                </c:pt>
                <c:pt idx="58">
                  <c:v>13.2533249713796</c:v>
                </c:pt>
                <c:pt idx="59">
                  <c:v>12.475280722281404</c:v>
                </c:pt>
                <c:pt idx="60">
                  <c:v>13.97338153999319</c:v>
                </c:pt>
                <c:pt idx="61">
                  <c:v>14.194014107939042</c:v>
                </c:pt>
                <c:pt idx="62">
                  <c:v>13.634318737355365</c:v>
                </c:pt>
                <c:pt idx="63">
                  <c:v>12.810405067813937</c:v>
                </c:pt>
                <c:pt idx="64">
                  <c:v>14.652535154092384</c:v>
                </c:pt>
                <c:pt idx="65">
                  <c:v>13.910277129346982</c:v>
                </c:pt>
                <c:pt idx="66">
                  <c:v>13.475708126862791</c:v>
                </c:pt>
                <c:pt idx="67">
                  <c:v>12.939799657271829</c:v>
                </c:pt>
                <c:pt idx="68">
                  <c:v>14.857472554890219</c:v>
                </c:pt>
                <c:pt idx="69">
                  <c:v>14.497145927269383</c:v>
                </c:pt>
                <c:pt idx="70">
                  <c:v>14.454493721528786</c:v>
                </c:pt>
                <c:pt idx="71">
                  <c:v>13.707842917558036</c:v>
                </c:pt>
                <c:pt idx="72">
                  <c:v>15.286777038437668</c:v>
                </c:pt>
                <c:pt idx="73">
                  <c:v>14.725058229813664</c:v>
                </c:pt>
                <c:pt idx="74">
                  <c:v>14.486638548723292</c:v>
                </c:pt>
                <c:pt idx="75">
                  <c:v>13.237564520493867</c:v>
                </c:pt>
                <c:pt idx="76">
                  <c:v>14.075858455819439</c:v>
                </c:pt>
                <c:pt idx="77">
                  <c:v>13.569635979309155</c:v>
                </c:pt>
                <c:pt idx="78">
                  <c:v>13.359952080265554</c:v>
                </c:pt>
                <c:pt idx="79">
                  <c:v>12.29358029618111</c:v>
                </c:pt>
                <c:pt idx="80">
                  <c:v>13.558664700523909</c:v>
                </c:pt>
                <c:pt idx="81">
                  <c:v>13.15364550957176</c:v>
                </c:pt>
                <c:pt idx="82">
                  <c:v>12.915041437386151</c:v>
                </c:pt>
                <c:pt idx="83">
                  <c:v>11.949499313388156</c:v>
                </c:pt>
                <c:pt idx="84">
                  <c:v>13.240031403661003</c:v>
                </c:pt>
                <c:pt idx="85">
                  <c:v>12.830406018146533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D-4AD1-A146-4A24E47B4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02079"/>
        <c:axId val="469699679"/>
      </c:lineChart>
      <c:catAx>
        <c:axId val="469702079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699679"/>
        <c:crosses val="autoZero"/>
        <c:auto val="1"/>
        <c:lblAlgn val="ctr"/>
        <c:lblOffset val="100"/>
        <c:noMultiLvlLbl val="0"/>
      </c:catAx>
      <c:valAx>
        <c:axId val="46969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702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719408506091812E-2"/>
          <c:y val="0.92187445319335082"/>
          <c:w val="0.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GERMAN RATE OF PROFIT (annualised)</a:t>
            </a:r>
          </a:p>
        </c:rich>
      </c:tx>
      <c:layout>
        <c:manualLayout>
          <c:xMode val="edge"/>
          <c:yMode val="edge"/>
          <c:x val="0.2614908114804873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987482767661558E-2"/>
          <c:y val="7.541275883560912E-2"/>
          <c:w val="0.89638201239882609"/>
          <c:h val="0.77742310356900757"/>
        </c:manualLayout>
      </c:layout>
      <c:lineChart>
        <c:grouping val="standard"/>
        <c:varyColors val="0"/>
        <c:ser>
          <c:idx val="0"/>
          <c:order val="0"/>
          <c:tx>
            <c:v>adjusted net surplus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Sheet1!$B$17:$CI$17</c:f>
              <c:numCache>
                <c:formatCode>0.0%</c:formatCode>
                <c:ptCount val="86"/>
                <c:pt idx="0">
                  <c:v>9.9509670330277397E-2</c:v>
                </c:pt>
                <c:pt idx="1">
                  <c:v>0.10690020449857804</c:v>
                </c:pt>
                <c:pt idx="2">
                  <c:v>0.1095857385729677</c:v>
                </c:pt>
                <c:pt idx="3">
                  <c:v>9.1740380540427616E-2</c:v>
                </c:pt>
                <c:pt idx="4">
                  <c:v>0.11881215175129049</c:v>
                </c:pt>
                <c:pt idx="5">
                  <c:v>0.11360805749851247</c:v>
                </c:pt>
                <c:pt idx="6">
                  <c:v>0.11943720727447367</c:v>
                </c:pt>
                <c:pt idx="7">
                  <c:v>0.10905252324259947</c:v>
                </c:pt>
                <c:pt idx="8">
                  <c:v>0.13150030611537095</c:v>
                </c:pt>
                <c:pt idx="9">
                  <c:v>0.12260101368253171</c:v>
                </c:pt>
                <c:pt idx="10">
                  <c:v>0.12893499607258446</c:v>
                </c:pt>
                <c:pt idx="11">
                  <c:v>0.11320982214692479</c:v>
                </c:pt>
                <c:pt idx="12">
                  <c:v>0.12351965787332388</c:v>
                </c:pt>
                <c:pt idx="13">
                  <c:v>0.12155099995080376</c:v>
                </c:pt>
                <c:pt idx="14">
                  <c:v>0.11661236398804954</c:v>
                </c:pt>
                <c:pt idx="15">
                  <c:v>8.2456806456987164E-2</c:v>
                </c:pt>
                <c:pt idx="16">
                  <c:v>8.2707916098433032E-2</c:v>
                </c:pt>
                <c:pt idx="17">
                  <c:v>7.5091406018360327E-2</c:v>
                </c:pt>
                <c:pt idx="18">
                  <c:v>9.1111250534315222E-2</c:v>
                </c:pt>
                <c:pt idx="19">
                  <c:v>7.923546412991718E-2</c:v>
                </c:pt>
                <c:pt idx="20">
                  <c:v>9.6438014793220617E-2</c:v>
                </c:pt>
                <c:pt idx="21">
                  <c:v>8.8696116735488995E-2</c:v>
                </c:pt>
                <c:pt idx="22">
                  <c:v>0.1031902546036772</c:v>
                </c:pt>
                <c:pt idx="23">
                  <c:v>8.8943121996894581E-2</c:v>
                </c:pt>
                <c:pt idx="24">
                  <c:v>0.11007747266654179</c:v>
                </c:pt>
                <c:pt idx="25">
                  <c:v>9.3793393684465667E-2</c:v>
                </c:pt>
                <c:pt idx="26">
                  <c:v>0.10916648592821866</c:v>
                </c:pt>
                <c:pt idx="27">
                  <c:v>8.5807808782777661E-2</c:v>
                </c:pt>
                <c:pt idx="28">
                  <c:v>0.10716224420967602</c:v>
                </c:pt>
                <c:pt idx="29">
                  <c:v>8.3594699079545975E-2</c:v>
                </c:pt>
                <c:pt idx="30">
                  <c:v>9.6883282292482609E-2</c:v>
                </c:pt>
                <c:pt idx="31">
                  <c:v>7.2840787986503147E-2</c:v>
                </c:pt>
                <c:pt idx="32">
                  <c:v>9.5850474235555705E-2</c:v>
                </c:pt>
                <c:pt idx="33">
                  <c:v>8.6877135115418891E-2</c:v>
                </c:pt>
                <c:pt idx="34">
                  <c:v>0.10006369562078483</c:v>
                </c:pt>
                <c:pt idx="35">
                  <c:v>7.5115669417137765E-2</c:v>
                </c:pt>
                <c:pt idx="36">
                  <c:v>0.10586191250845121</c:v>
                </c:pt>
                <c:pt idx="37">
                  <c:v>8.9174377560608128E-2</c:v>
                </c:pt>
                <c:pt idx="38">
                  <c:v>0.10547471440366436</c:v>
                </c:pt>
                <c:pt idx="39">
                  <c:v>8.2598750448102984E-2</c:v>
                </c:pt>
                <c:pt idx="40">
                  <c:v>0.10461150455481616</c:v>
                </c:pt>
                <c:pt idx="41">
                  <c:v>8.9300297173866741E-2</c:v>
                </c:pt>
                <c:pt idx="42">
                  <c:v>0.10415815908259464</c:v>
                </c:pt>
                <c:pt idx="43">
                  <c:v>8.198798654320899E-2</c:v>
                </c:pt>
                <c:pt idx="44">
                  <c:v>0.10663161969092257</c:v>
                </c:pt>
                <c:pt idx="45">
                  <c:v>0.10386746235670669</c:v>
                </c:pt>
                <c:pt idx="46">
                  <c:v>0.10526612189028679</c:v>
                </c:pt>
                <c:pt idx="47">
                  <c:v>8.1694862525470383E-2</c:v>
                </c:pt>
                <c:pt idx="48">
                  <c:v>0.11182775555131308</c:v>
                </c:pt>
                <c:pt idx="49">
                  <c:v>9.5404646334321733E-2</c:v>
                </c:pt>
                <c:pt idx="50">
                  <c:v>0.10781827169894424</c:v>
                </c:pt>
                <c:pt idx="51">
                  <c:v>8.6360785451147865E-2</c:v>
                </c:pt>
                <c:pt idx="52">
                  <c:v>0.10698895728608879</c:v>
                </c:pt>
                <c:pt idx="53">
                  <c:v>9.4818751927246592E-2</c:v>
                </c:pt>
                <c:pt idx="54">
                  <c:v>9.3309627431391665E-2</c:v>
                </c:pt>
                <c:pt idx="55">
                  <c:v>7.5748732334408514E-2</c:v>
                </c:pt>
                <c:pt idx="56">
                  <c:v>9.8980528165560883E-2</c:v>
                </c:pt>
                <c:pt idx="57">
                  <c:v>8.0370673929611142E-2</c:v>
                </c:pt>
                <c:pt idx="58">
                  <c:v>8.9882005288066599E-2</c:v>
                </c:pt>
                <c:pt idx="59">
                  <c:v>6.9919673106150645E-2</c:v>
                </c:pt>
                <c:pt idx="60">
                  <c:v>9.2842252302005546E-2</c:v>
                </c:pt>
                <c:pt idx="61">
                  <c:v>4.5707350665823265E-2</c:v>
                </c:pt>
                <c:pt idx="62">
                  <c:v>8.2568617134905584E-2</c:v>
                </c:pt>
                <c:pt idx="63">
                  <c:v>7.0289060268103401E-2</c:v>
                </c:pt>
                <c:pt idx="64">
                  <c:v>9.396828386323515E-2</c:v>
                </c:pt>
                <c:pt idx="65">
                  <c:v>8.3125863880902248E-2</c:v>
                </c:pt>
                <c:pt idx="66">
                  <c:v>8.65607945269634E-2</c:v>
                </c:pt>
                <c:pt idx="67">
                  <c:v>6.85996231622681E-2</c:v>
                </c:pt>
                <c:pt idx="68">
                  <c:v>9.2184076352386637E-2</c:v>
                </c:pt>
                <c:pt idx="69">
                  <c:v>8.5478970667747442E-2</c:v>
                </c:pt>
                <c:pt idx="70">
                  <c:v>8.3822993575194044E-2</c:v>
                </c:pt>
                <c:pt idx="71">
                  <c:v>6.379174789564164E-2</c:v>
                </c:pt>
                <c:pt idx="72">
                  <c:v>0.10096647033941984</c:v>
                </c:pt>
                <c:pt idx="73">
                  <c:v>8.700462979126683E-2</c:v>
                </c:pt>
                <c:pt idx="74">
                  <c:v>9.0249270678791849E-2</c:v>
                </c:pt>
                <c:pt idx="75">
                  <c:v>7.784238758975652E-2</c:v>
                </c:pt>
                <c:pt idx="76">
                  <c:v>8.6762657623312159E-2</c:v>
                </c:pt>
                <c:pt idx="77">
                  <c:v>7.6832625776495883E-2</c:v>
                </c:pt>
                <c:pt idx="78">
                  <c:v>7.2519128888643189E-2</c:v>
                </c:pt>
                <c:pt idx="79">
                  <c:v>5.3479968639252785E-2</c:v>
                </c:pt>
                <c:pt idx="80">
                  <c:v>8.2754398082812361E-2</c:v>
                </c:pt>
                <c:pt idx="81">
                  <c:v>7.1666388092544164E-2</c:v>
                </c:pt>
                <c:pt idx="82">
                  <c:v>7.6202883649453879E-2</c:v>
                </c:pt>
                <c:pt idx="83">
                  <c:v>6.3603869129905871E-2</c:v>
                </c:pt>
                <c:pt idx="84">
                  <c:v>8.6353030349118065E-2</c:v>
                </c:pt>
                <c:pt idx="85">
                  <c:v>8.5999999999999993E-2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E5-490E-AC16-ED824B6354A2}"/>
            </c:ext>
          </c:extLst>
        </c:ser>
        <c:ser>
          <c:idx val="1"/>
          <c:order val="1"/>
          <c:tx>
            <c:v>reported net surplus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Sheet1!$B$18:$CI$18</c:f>
              <c:numCache>
                <c:formatCode>0.0%</c:formatCode>
                <c:ptCount val="86"/>
                <c:pt idx="0">
                  <c:v>0.1037887758214638</c:v>
                </c:pt>
                <c:pt idx="1">
                  <c:v>0.11023143758515773</c:v>
                </c:pt>
                <c:pt idx="2">
                  <c:v>0.11208771453109204</c:v>
                </c:pt>
                <c:pt idx="3">
                  <c:v>0.10096225347938709</c:v>
                </c:pt>
                <c:pt idx="4">
                  <c:v>0.1227899270072913</c:v>
                </c:pt>
                <c:pt idx="5">
                  <c:v>0.11671155268580642</c:v>
                </c:pt>
                <c:pt idx="6">
                  <c:v>0.12198585965048263</c:v>
                </c:pt>
                <c:pt idx="7">
                  <c:v>0.12031815608130458</c:v>
                </c:pt>
                <c:pt idx="8">
                  <c:v>0.13518717017798254</c:v>
                </c:pt>
                <c:pt idx="9">
                  <c:v>0.12389037047937589</c:v>
                </c:pt>
                <c:pt idx="10">
                  <c:v>0.13071281193509648</c:v>
                </c:pt>
                <c:pt idx="11">
                  <c:v>0.12333776024203991</c:v>
                </c:pt>
                <c:pt idx="12">
                  <c:v>0.12722343638051309</c:v>
                </c:pt>
                <c:pt idx="13">
                  <c:v>0.12281806907429958</c:v>
                </c:pt>
                <c:pt idx="14">
                  <c:v>0.11799681951834783</c:v>
                </c:pt>
                <c:pt idx="15">
                  <c:v>9.2264775135720678E-2</c:v>
                </c:pt>
                <c:pt idx="16">
                  <c:v>8.6266171487870344E-2</c:v>
                </c:pt>
                <c:pt idx="17">
                  <c:v>7.7428756726055328E-2</c:v>
                </c:pt>
                <c:pt idx="18">
                  <c:v>9.434461938015723E-2</c:v>
                </c:pt>
                <c:pt idx="19">
                  <c:v>8.9124183516384459E-2</c:v>
                </c:pt>
                <c:pt idx="20">
                  <c:v>0.10029591361032368</c:v>
                </c:pt>
                <c:pt idx="21">
                  <c:v>9.1231297989635016E-2</c:v>
                </c:pt>
                <c:pt idx="22">
                  <c:v>0.10552563017959654</c:v>
                </c:pt>
                <c:pt idx="23">
                  <c:v>9.8889223103297452E-2</c:v>
                </c:pt>
                <c:pt idx="24">
                  <c:v>0.11339691598819691</c:v>
                </c:pt>
                <c:pt idx="25">
                  <c:v>9.5362502989723805E-2</c:v>
                </c:pt>
                <c:pt idx="26">
                  <c:v>0.11096520072491839</c:v>
                </c:pt>
                <c:pt idx="27">
                  <c:v>9.5458277439834052E-2</c:v>
                </c:pt>
                <c:pt idx="28">
                  <c:v>0.10969970354035154</c:v>
                </c:pt>
                <c:pt idx="29">
                  <c:v>8.4447649102960404E-2</c:v>
                </c:pt>
                <c:pt idx="30">
                  <c:v>9.8231426230928079E-2</c:v>
                </c:pt>
                <c:pt idx="31">
                  <c:v>8.1381827069458013E-2</c:v>
                </c:pt>
                <c:pt idx="32">
                  <c:v>9.8575270745441895E-2</c:v>
                </c:pt>
                <c:pt idx="33">
                  <c:v>8.8150752954164843E-2</c:v>
                </c:pt>
                <c:pt idx="34">
                  <c:v>0.10143284097953312</c:v>
                </c:pt>
                <c:pt idx="35">
                  <c:v>8.330458730908874E-2</c:v>
                </c:pt>
                <c:pt idx="36">
                  <c:v>0.10869840291397245</c:v>
                </c:pt>
                <c:pt idx="37">
                  <c:v>9.0831194958953865E-2</c:v>
                </c:pt>
                <c:pt idx="38">
                  <c:v>0.10672249713813368</c:v>
                </c:pt>
                <c:pt idx="39">
                  <c:v>9.0546129425534708E-2</c:v>
                </c:pt>
                <c:pt idx="40">
                  <c:v>0.10743623343322216</c:v>
                </c:pt>
                <c:pt idx="41">
                  <c:v>9.12812339552425E-2</c:v>
                </c:pt>
                <c:pt idx="42">
                  <c:v>0.10530516858852998</c:v>
                </c:pt>
                <c:pt idx="43">
                  <c:v>8.9768122268266179E-2</c:v>
                </c:pt>
                <c:pt idx="44">
                  <c:v>0.10978655846878585</c:v>
                </c:pt>
                <c:pt idx="45">
                  <c:v>0.10534979237756123</c:v>
                </c:pt>
                <c:pt idx="46">
                  <c:v>0.10661963841077496</c:v>
                </c:pt>
                <c:pt idx="47">
                  <c:v>8.9179993908694133E-2</c:v>
                </c:pt>
                <c:pt idx="48">
                  <c:v>0.11414056497031608</c:v>
                </c:pt>
                <c:pt idx="49">
                  <c:v>9.7016572365108286E-2</c:v>
                </c:pt>
                <c:pt idx="50">
                  <c:v>0.10942372302148255</c:v>
                </c:pt>
                <c:pt idx="51">
                  <c:v>9.346698962726116E-2</c:v>
                </c:pt>
                <c:pt idx="52">
                  <c:v>0.10884925515148214</c:v>
                </c:pt>
                <c:pt idx="53">
                  <c:v>9.6182026632050402E-2</c:v>
                </c:pt>
                <c:pt idx="54">
                  <c:v>9.4553792798344055E-2</c:v>
                </c:pt>
                <c:pt idx="55">
                  <c:v>8.2942353670007324E-2</c:v>
                </c:pt>
                <c:pt idx="56">
                  <c:v>0.10051632225823103</c:v>
                </c:pt>
                <c:pt idx="57">
                  <c:v>8.1543994510716047E-2</c:v>
                </c:pt>
                <c:pt idx="58">
                  <c:v>9.1111888831572202E-2</c:v>
                </c:pt>
                <c:pt idx="59">
                  <c:v>7.6528683528274258E-2</c:v>
                </c:pt>
                <c:pt idx="60">
                  <c:v>9.6627453306221037E-2</c:v>
                </c:pt>
                <c:pt idx="61">
                  <c:v>5.5849853194522445E-2</c:v>
                </c:pt>
                <c:pt idx="62">
                  <c:v>8.9547393560896305E-2</c:v>
                </c:pt>
                <c:pt idx="63">
                  <c:v>8.3620907696293142E-2</c:v>
                </c:pt>
                <c:pt idx="64">
                  <c:v>0.10368365024821063</c:v>
                </c:pt>
                <c:pt idx="65">
                  <c:v>9.2880035806899103E-2</c:v>
                </c:pt>
                <c:pt idx="66">
                  <c:v>9.2970458002065715E-2</c:v>
                </c:pt>
                <c:pt idx="67">
                  <c:v>8.5515139389381434E-2</c:v>
                </c:pt>
                <c:pt idx="68">
                  <c:v>9.6320708026137652E-2</c:v>
                </c:pt>
                <c:pt idx="69">
                  <c:v>8.8680037362168701E-2</c:v>
                </c:pt>
                <c:pt idx="70">
                  <c:v>8.8494703813377665E-2</c:v>
                </c:pt>
                <c:pt idx="71">
                  <c:v>6.9967927860796558E-2</c:v>
                </c:pt>
                <c:pt idx="72">
                  <c:v>9.989869656243669E-2</c:v>
                </c:pt>
                <c:pt idx="73">
                  <c:v>8.8157196304004162E-2</c:v>
                </c:pt>
                <c:pt idx="74">
                  <c:v>8.9353862520072908E-2</c:v>
                </c:pt>
                <c:pt idx="75">
                  <c:v>8.0593537386793798E-2</c:v>
                </c:pt>
                <c:pt idx="76">
                  <c:v>8.8976394870118117E-2</c:v>
                </c:pt>
                <c:pt idx="77">
                  <c:v>8.2202840237711072E-2</c:v>
                </c:pt>
                <c:pt idx="78">
                  <c:v>7.6604772715358857E-2</c:v>
                </c:pt>
                <c:pt idx="79">
                  <c:v>6.3124148763705187E-2</c:v>
                </c:pt>
                <c:pt idx="80">
                  <c:v>8.4169656065599438E-2</c:v>
                </c:pt>
                <c:pt idx="81">
                  <c:v>7.5560682762988871E-2</c:v>
                </c:pt>
                <c:pt idx="82">
                  <c:v>8.0066118874642905E-2</c:v>
                </c:pt>
                <c:pt idx="83">
                  <c:v>7.3876500773015705E-2</c:v>
                </c:pt>
                <c:pt idx="84">
                  <c:v>8.8135081531247314E-2</c:v>
                </c:pt>
                <c:pt idx="85">
                  <c:v>7.8204728587827385E-2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551-9F8E-8BDAD95E3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895216"/>
        <c:axId val="354898576"/>
      </c:lineChart>
      <c:catAx>
        <c:axId val="35489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898576"/>
        <c:crosses val="autoZero"/>
        <c:auto val="1"/>
        <c:lblAlgn val="ctr"/>
        <c:lblOffset val="100"/>
        <c:noMultiLvlLbl val="0"/>
      </c:catAx>
      <c:valAx>
        <c:axId val="354898576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89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579911533614688E-2"/>
          <c:y val="0.92556683725792543"/>
          <c:w val="0.94298840464490807"/>
          <c:h val="7.4433162742074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GERMAN:</a:t>
            </a:r>
            <a:r>
              <a:rPr lang="en-US" b="1" baseline="0"/>
              <a:t> </a:t>
            </a:r>
            <a:r>
              <a:rPr lang="en-US" b="1"/>
              <a:t>CIRCULATING CAPITAL SHARE OF FIXED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925643722681944E-2"/>
          <c:y val="0.100101981885538"/>
          <c:w val="0.89717677426243803"/>
          <c:h val="0.8105649852802389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Sheet1!$AH$2:$CI$2</c:f>
              <c:numCache>
                <c:formatCode>General</c:formatCode>
                <c:ptCount val="5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  <c:pt idx="44">
                  <c:v>2024</c:v>
                </c:pt>
                <c:pt idx="48">
                  <c:v>2025</c:v>
                </c:pt>
                <c:pt idx="52">
                  <c:v>2026</c:v>
                </c:pt>
              </c:numCache>
            </c:numRef>
          </c:cat>
          <c:val>
            <c:numRef>
              <c:f>Sheet1!$AH$15:$CI$15</c:f>
              <c:numCache>
                <c:formatCode>0.0%</c:formatCode>
                <c:ptCount val="54"/>
                <c:pt idx="0">
                  <c:v>6.4202408260038216E-2</c:v>
                </c:pt>
                <c:pt idx="1">
                  <c:v>6.5680540251712827E-2</c:v>
                </c:pt>
                <c:pt idx="2">
                  <c:v>6.7023409052449467E-2</c:v>
                </c:pt>
                <c:pt idx="3">
                  <c:v>6.8124097295891445E-2</c:v>
                </c:pt>
                <c:pt idx="4">
                  <c:v>6.6442683270461461E-2</c:v>
                </c:pt>
                <c:pt idx="5">
                  <c:v>6.7147419308482129E-2</c:v>
                </c:pt>
                <c:pt idx="6">
                  <c:v>6.8719953853037391E-2</c:v>
                </c:pt>
                <c:pt idx="7">
                  <c:v>7.0200780954377151E-2</c:v>
                </c:pt>
                <c:pt idx="8">
                  <c:v>6.7343280744637343E-2</c:v>
                </c:pt>
                <c:pt idx="9">
                  <c:v>6.8512516944448862E-2</c:v>
                </c:pt>
                <c:pt idx="10">
                  <c:v>6.9848403505794646E-2</c:v>
                </c:pt>
                <c:pt idx="11">
                  <c:v>7.1550447328437378E-2</c:v>
                </c:pt>
                <c:pt idx="12">
                  <c:v>6.852829552625378E-2</c:v>
                </c:pt>
                <c:pt idx="13">
                  <c:v>7.0745979349597379E-2</c:v>
                </c:pt>
                <c:pt idx="14">
                  <c:v>7.0941766555995767E-2</c:v>
                </c:pt>
                <c:pt idx="15">
                  <c:v>7.2638018283824754E-2</c:v>
                </c:pt>
                <c:pt idx="16">
                  <c:v>7.0031064104542698E-2</c:v>
                </c:pt>
                <c:pt idx="17">
                  <c:v>7.0720353845552808E-2</c:v>
                </c:pt>
                <c:pt idx="18">
                  <c:v>7.183169898255766E-2</c:v>
                </c:pt>
                <c:pt idx="19">
                  <c:v>7.3512210685247992E-2</c:v>
                </c:pt>
                <c:pt idx="20">
                  <c:v>6.9850152319634054E-2</c:v>
                </c:pt>
                <c:pt idx="21">
                  <c:v>7.0996100081082009E-2</c:v>
                </c:pt>
                <c:pt idx="22">
                  <c:v>7.0734696430802241E-2</c:v>
                </c:pt>
                <c:pt idx="23">
                  <c:v>7.2533368024114767E-2</c:v>
                </c:pt>
                <c:pt idx="24">
                  <c:v>6.9284611102546148E-2</c:v>
                </c:pt>
                <c:pt idx="25">
                  <c:v>6.9694688033640775E-2</c:v>
                </c:pt>
                <c:pt idx="26">
                  <c:v>7.0779402061353303E-2</c:v>
                </c:pt>
                <c:pt idx="27">
                  <c:v>7.1740533567779249E-2</c:v>
                </c:pt>
                <c:pt idx="28">
                  <c:v>6.8684617654315619E-2</c:v>
                </c:pt>
                <c:pt idx="29">
                  <c:v>6.4100569632039001E-2</c:v>
                </c:pt>
                <c:pt idx="30">
                  <c:v>6.9293954510103312E-2</c:v>
                </c:pt>
                <c:pt idx="31">
                  <c:v>7.0465195458442043E-2</c:v>
                </c:pt>
                <c:pt idx="32">
                  <c:v>6.6792782394988995E-2</c:v>
                </c:pt>
                <c:pt idx="33">
                  <c:v>6.8206195497078723E-2</c:v>
                </c:pt>
                <c:pt idx="34">
                  <c:v>7.0150514862339711E-2</c:v>
                </c:pt>
                <c:pt idx="35">
                  <c:v>6.9379491371476837E-2</c:v>
                </c:pt>
                <c:pt idx="36">
                  <c:v>6.5435282449468696E-2</c:v>
                </c:pt>
                <c:pt idx="37">
                  <c:v>6.5389242436209638E-2</c:v>
                </c:pt>
                <c:pt idx="38">
                  <c:v>6.5673276616836557E-2</c:v>
                </c:pt>
                <c:pt idx="39">
                  <c:v>6.5647966871837438E-2</c:v>
                </c:pt>
                <c:pt idx="40">
                  <c:v>6.2552970342651087E-2</c:v>
                </c:pt>
                <c:pt idx="41">
                  <c:v>6.5247891583644607E-2</c:v>
                </c:pt>
                <c:pt idx="42">
                  <c:v>6.6263503685334402E-2</c:v>
                </c:pt>
                <c:pt idx="43">
                  <c:v>6.9494199701032461E-2</c:v>
                </c:pt>
                <c:pt idx="44">
                  <c:v>6.7263359549083343E-2</c:v>
                </c:pt>
                <c:pt idx="45">
                  <c:v>6.8241462434325717E-2</c:v>
                </c:pt>
                <c:pt idx="46">
                  <c:v>6.8487175643541842E-2</c:v>
                </c:pt>
                <c:pt idx="47">
                  <c:v>7.0745356980793053E-2</c:v>
                </c:pt>
                <c:pt idx="48">
                  <c:v>6.9031078714027388E-2</c:v>
                </c:pt>
                <c:pt idx="49">
                  <c:v>6.9622242724637226E-2</c:v>
                </c:pt>
                <c:pt idx="50">
                  <c:v>7.0967367398846362E-2</c:v>
                </c:pt>
                <c:pt idx="51">
                  <c:v>7.3727179649273514E-2</c:v>
                </c:pt>
                <c:pt idx="52">
                  <c:v>7.0963943103342711E-2</c:v>
                </c:pt>
                <c:pt idx="53">
                  <c:v>7.1262019990340236E-2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C-46C9-B014-5FC6807AA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47903"/>
        <c:axId val="608749343"/>
      </c:lineChart>
      <c:catAx>
        <c:axId val="608747903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2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749343"/>
        <c:crosses val="autoZero"/>
        <c:auto val="1"/>
        <c:lblAlgn val="ctr"/>
        <c:lblOffset val="100"/>
        <c:noMultiLvlLbl val="0"/>
      </c:catAx>
      <c:valAx>
        <c:axId val="608749343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74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OFFICIAL SURPLUS RATE OF PROFIT (annualised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Sheet1!$B$28:$CI$28</c:f>
              <c:numCache>
                <c:formatCode>0.0%</c:formatCode>
                <c:ptCount val="86"/>
                <c:pt idx="0">
                  <c:v>0.1103076389746168</c:v>
                </c:pt>
                <c:pt idx="1">
                  <c:v>0.117412153540968</c:v>
                </c:pt>
                <c:pt idx="2">
                  <c:v>0.11944196383705138</c:v>
                </c:pt>
                <c:pt idx="3">
                  <c:v>0.10772389695880304</c:v>
                </c:pt>
                <c:pt idx="4">
                  <c:v>0.13065328955096767</c:v>
                </c:pt>
                <c:pt idx="5">
                  <c:v>0.12437161015304379</c:v>
                </c:pt>
                <c:pt idx="6">
                  <c:v>0.13013476286203557</c:v>
                </c:pt>
                <c:pt idx="7">
                  <c:v>0.12864377129818419</c:v>
                </c:pt>
                <c:pt idx="8">
                  <c:v>0.14404424234708571</c:v>
                </c:pt>
                <c:pt idx="9">
                  <c:v>0.13212921908798431</c:v>
                </c:pt>
                <c:pt idx="10">
                  <c:v>0.13947844029675693</c:v>
                </c:pt>
                <c:pt idx="11">
                  <c:v>0.13181812874369991</c:v>
                </c:pt>
                <c:pt idx="12">
                  <c:v>0.13540321715578613</c:v>
                </c:pt>
                <c:pt idx="13">
                  <c:v>0.13092367852135448</c:v>
                </c:pt>
                <c:pt idx="14">
                  <c:v>0.12573405531327786</c:v>
                </c:pt>
                <c:pt idx="15">
                  <c:v>9.8305846112725165E-2</c:v>
                </c:pt>
                <c:pt idx="16">
                  <c:v>9.1407646398483255E-2</c:v>
                </c:pt>
                <c:pt idx="17">
                  <c:v>8.209581559353242E-2</c:v>
                </c:pt>
                <c:pt idx="18">
                  <c:v>0.10019406848929953</c:v>
                </c:pt>
                <c:pt idx="19">
                  <c:v>9.482863312200647E-2</c:v>
                </c:pt>
                <c:pt idx="20">
                  <c:v>0.1064588275603105</c:v>
                </c:pt>
                <c:pt idx="21">
                  <c:v>9.6942264738701517E-2</c:v>
                </c:pt>
                <c:pt idx="22">
                  <c:v>0.11231746875613109</c:v>
                </c:pt>
                <c:pt idx="23">
                  <c:v>0.10546527405003803</c:v>
                </c:pt>
                <c:pt idx="24">
                  <c:v>0.12064638177774413</c:v>
                </c:pt>
                <c:pt idx="25">
                  <c:v>0.1015125985796172</c:v>
                </c:pt>
                <c:pt idx="26">
                  <c:v>0.1183069811497429</c:v>
                </c:pt>
                <c:pt idx="27">
                  <c:v>0.10189169800499209</c:v>
                </c:pt>
                <c:pt idx="28">
                  <c:v>0.11679474820640819</c:v>
                </c:pt>
                <c:pt idx="29">
                  <c:v>8.9924698211768794E-2</c:v>
                </c:pt>
                <c:pt idx="30">
                  <c:v>0.10471501441561325</c:v>
                </c:pt>
                <c:pt idx="31">
                  <c:v>8.6844211598631926E-2</c:v>
                </c:pt>
                <c:pt idx="32">
                  <c:v>0.10490404052218455</c:v>
                </c:pt>
                <c:pt idx="33">
                  <c:v>9.3940542031789656E-2</c:v>
                </c:pt>
                <c:pt idx="34">
                  <c:v>0.10823121577185643</c:v>
                </c:pt>
                <c:pt idx="35">
                  <c:v>8.8979637120127186E-2</c:v>
                </c:pt>
                <c:pt idx="36">
                  <c:v>0.11592061647079052</c:v>
                </c:pt>
                <c:pt idx="37">
                  <c:v>9.6930275293153234E-2</c:v>
                </c:pt>
                <c:pt idx="38">
                  <c:v>0.11405646221654715</c:v>
                </c:pt>
                <c:pt idx="39">
                  <c:v>9.6902538423603357E-2</c:v>
                </c:pt>
                <c:pt idx="40">
                  <c:v>0.11467134186346205</c:v>
                </c:pt>
                <c:pt idx="41">
                  <c:v>9.7535141043311249E-2</c:v>
                </c:pt>
                <c:pt idx="42">
                  <c:v>0.11266056649534735</c:v>
                </c:pt>
                <c:pt idx="43">
                  <c:v>9.6191071572394496E-2</c:v>
                </c:pt>
                <c:pt idx="44">
                  <c:v>0.11731004419234514</c:v>
                </c:pt>
                <c:pt idx="45">
                  <c:v>0.11280286661358854</c:v>
                </c:pt>
                <c:pt idx="46">
                  <c:v>0.11418342390919684</c:v>
                </c:pt>
                <c:pt idx="47">
                  <c:v>9.5657851936785235E-2</c:v>
                </c:pt>
                <c:pt idx="48">
                  <c:v>0.122133950192681</c:v>
                </c:pt>
                <c:pt idx="49">
                  <c:v>0.10387761869165142</c:v>
                </c:pt>
                <c:pt idx="50">
                  <c:v>0.11728381495511245</c:v>
                </c:pt>
                <c:pt idx="51">
                  <c:v>0.10033795466085628</c:v>
                </c:pt>
                <c:pt idx="52">
                  <c:v>0.11645239220369188</c:v>
                </c:pt>
                <c:pt idx="53">
                  <c:v>0.10301057542082075</c:v>
                </c:pt>
                <c:pt idx="54">
                  <c:v>0.10124202662831588</c:v>
                </c:pt>
                <c:pt idx="55">
                  <c:v>8.8958441933540244E-2</c:v>
                </c:pt>
                <c:pt idx="56">
                  <c:v>0.10748055655535077</c:v>
                </c:pt>
                <c:pt idx="57">
                  <c:v>8.7227177769157324E-2</c:v>
                </c:pt>
                <c:pt idx="58">
                  <c:v>9.7560733843751385E-2</c:v>
                </c:pt>
                <c:pt idx="59">
                  <c:v>8.2018892117832379E-2</c:v>
                </c:pt>
                <c:pt idx="60">
                  <c:v>0.10326427299146906</c:v>
                </c:pt>
                <c:pt idx="61">
                  <c:v>5.9429860598157087E-2</c:v>
                </c:pt>
                <c:pt idx="62">
                  <c:v>9.5752486576803367E-2</c:v>
                </c:pt>
                <c:pt idx="63">
                  <c:v>8.9513271301524783E-2</c:v>
                </c:pt>
                <c:pt idx="64">
                  <c:v>0.11060896973715752</c:v>
                </c:pt>
                <c:pt idx="65">
                  <c:v>9.9215029686920142E-2</c:v>
                </c:pt>
                <c:pt idx="66">
                  <c:v>9.9492383497898143E-2</c:v>
                </c:pt>
                <c:pt idx="67">
                  <c:v>9.1448136264777657E-2</c:v>
                </c:pt>
                <c:pt idx="68">
                  <c:v>0.10262348076156078</c:v>
                </c:pt>
                <c:pt idx="69">
                  <c:v>8.8625074223469033E-2</c:v>
                </c:pt>
                <c:pt idx="70">
                  <c:v>9.430644097603863E-2</c:v>
                </c:pt>
                <c:pt idx="71">
                  <c:v>7.4561180071093233E-2</c:v>
                </c:pt>
                <c:pt idx="72">
                  <c:v>0.10614765676577628</c:v>
                </c:pt>
                <c:pt idx="73">
                  <c:v>8.8157196304004162E-2</c:v>
                </c:pt>
                <c:pt idx="74">
                  <c:v>8.9353862520072908E-2</c:v>
                </c:pt>
                <c:pt idx="75">
                  <c:v>8.0593537386793798E-2</c:v>
                </c:pt>
                <c:pt idx="76">
                  <c:v>8.8976394870118117E-2</c:v>
                </c:pt>
                <c:pt idx="77">
                  <c:v>8.2202840237711072E-2</c:v>
                </c:pt>
                <c:pt idx="78">
                  <c:v>7.6604772715358857E-2</c:v>
                </c:pt>
                <c:pt idx="79">
                  <c:v>6.3124148763705187E-2</c:v>
                </c:pt>
                <c:pt idx="80">
                  <c:v>8.4169656065599438E-2</c:v>
                </c:pt>
                <c:pt idx="81">
                  <c:v>7.5560682762988871E-2</c:v>
                </c:pt>
                <c:pt idx="82">
                  <c:v>8.0066118874642905E-2</c:v>
                </c:pt>
                <c:pt idx="83">
                  <c:v>7.3876500773015705E-2</c:v>
                </c:pt>
                <c:pt idx="84">
                  <c:v>8.8135081531247314E-2</c:v>
                </c:pt>
                <c:pt idx="85">
                  <c:v>7.8204728587827385E-2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6-46D3-B5DC-94AE3D7C3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4679503"/>
        <c:axId val="1494679023"/>
      </c:lineChart>
      <c:catAx>
        <c:axId val="1494679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679023"/>
        <c:crosses val="autoZero"/>
        <c:auto val="1"/>
        <c:lblAlgn val="ctr"/>
        <c:lblOffset val="100"/>
        <c:noMultiLvlLbl val="0"/>
      </c:catAx>
      <c:valAx>
        <c:axId val="1494679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679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FIXED CAPITAL adjusted by theProducer Price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Sheet1!$B$69:$CH$69</c:f>
              <c:numCache>
                <c:formatCode>##\ ##0.000;\–##\ ##0.000;\–</c:formatCode>
                <c:ptCount val="85"/>
                <c:pt idx="0">
                  <c:v>2772.0810000000001</c:v>
                </c:pt>
                <c:pt idx="1">
                  <c:v>2786.0559999999996</c:v>
                </c:pt>
                <c:pt idx="2">
                  <c:v>2813.5632720000008</c:v>
                </c:pt>
                <c:pt idx="3">
                  <c:v>2813.4615000000003</c:v>
                </c:pt>
                <c:pt idx="4">
                  <c:v>2687.6127272727276</c:v>
                </c:pt>
                <c:pt idx="5">
                  <c:v>2706.8249999999998</c:v>
                </c:pt>
                <c:pt idx="6">
                  <c:v>2726.1951818181819</c:v>
                </c:pt>
                <c:pt idx="7">
                  <c:v>2754.1326668304669</c:v>
                </c:pt>
                <c:pt idx="8">
                  <c:v>2758.0120665048548</c:v>
                </c:pt>
                <c:pt idx="9">
                  <c:v>2795.3154063106799</c:v>
                </c:pt>
                <c:pt idx="10">
                  <c:v>2832.4115053398059</c:v>
                </c:pt>
                <c:pt idx="11">
                  <c:v>2857.8023417475729</c:v>
                </c:pt>
                <c:pt idx="12">
                  <c:v>2754.5967888888886</c:v>
                </c:pt>
                <c:pt idx="13">
                  <c:v>2783.6969000000004</c:v>
                </c:pt>
                <c:pt idx="14">
                  <c:v>2813.3888777777784</c:v>
                </c:pt>
                <c:pt idx="15">
                  <c:v>2821.0927050925934</c:v>
                </c:pt>
                <c:pt idx="16">
                  <c:v>2939.3562655462192</c:v>
                </c:pt>
                <c:pt idx="17">
                  <c:v>2952.6331827130862</c:v>
                </c:pt>
                <c:pt idx="18">
                  <c:v>2965.5526444177672</c:v>
                </c:pt>
                <c:pt idx="19">
                  <c:v>2954.8345411764712</c:v>
                </c:pt>
                <c:pt idx="20">
                  <c:v>2925.3729985815603</c:v>
                </c:pt>
                <c:pt idx="21">
                  <c:v>2941.3167148936172</c:v>
                </c:pt>
                <c:pt idx="22">
                  <c:v>2956.9116624113476</c:v>
                </c:pt>
                <c:pt idx="23">
                  <c:v>2958.000492671395</c:v>
                </c:pt>
                <c:pt idx="24">
                  <c:v>2833.3886750561801</c:v>
                </c:pt>
                <c:pt idx="25">
                  <c:v>2855.0150840449442</c:v>
                </c:pt>
                <c:pt idx="26">
                  <c:v>2876.5474651685395</c:v>
                </c:pt>
                <c:pt idx="27">
                  <c:v>2888.4163146067422</c:v>
                </c:pt>
                <c:pt idx="28">
                  <c:v>2865.8194247787619</c:v>
                </c:pt>
                <c:pt idx="29">
                  <c:v>2887.9546460176994</c:v>
                </c:pt>
                <c:pt idx="30">
                  <c:v>2910.597132743364</c:v>
                </c:pt>
                <c:pt idx="31">
                  <c:v>2913.229276991151</c:v>
                </c:pt>
                <c:pt idx="32">
                  <c:v>2932.031405309735</c:v>
                </c:pt>
                <c:pt idx="33">
                  <c:v>2950.8335336283194</c:v>
                </c:pt>
                <c:pt idx="34">
                  <c:v>2971.1948628318592</c:v>
                </c:pt>
                <c:pt idx="35">
                  <c:v>2975.5732300884965</c:v>
                </c:pt>
                <c:pt idx="36">
                  <c:v>3026.683360893855</c:v>
                </c:pt>
                <c:pt idx="37">
                  <c:v>3047.8715262569835</c:v>
                </c:pt>
                <c:pt idx="38">
                  <c:v>3069.243936536313</c:v>
                </c:pt>
                <c:pt idx="39">
                  <c:v>3080.6929984357544</c:v>
                </c:pt>
                <c:pt idx="40">
                  <c:v>3160.1313237770196</c:v>
                </c:pt>
                <c:pt idx="41">
                  <c:v>3183.4933260523321</c:v>
                </c:pt>
                <c:pt idx="42">
                  <c:v>3205.9675722411835</c:v>
                </c:pt>
                <c:pt idx="43">
                  <c:v>3219.0621501706487</c:v>
                </c:pt>
                <c:pt idx="44">
                  <c:v>3294.4014375000002</c:v>
                </c:pt>
                <c:pt idx="45">
                  <c:v>3313.8542291666668</c:v>
                </c:pt>
                <c:pt idx="46">
                  <c:v>3334.2084916666668</c:v>
                </c:pt>
                <c:pt idx="47">
                  <c:v>3369.3184083333335</c:v>
                </c:pt>
                <c:pt idx="48">
                  <c:v>3312.4167486486485</c:v>
                </c:pt>
                <c:pt idx="49">
                  <c:v>3346.577748648649</c:v>
                </c:pt>
                <c:pt idx="50">
                  <c:v>3381.4773648648647</c:v>
                </c:pt>
                <c:pt idx="51">
                  <c:v>3424.6402499999999</c:v>
                </c:pt>
                <c:pt idx="52">
                  <c:v>3380.2515740944018</c:v>
                </c:pt>
                <c:pt idx="53">
                  <c:v>3422.3247266739845</c:v>
                </c:pt>
                <c:pt idx="54">
                  <c:v>3465.0728496158072</c:v>
                </c:pt>
                <c:pt idx="55">
                  <c:v>3506.9210120746429</c:v>
                </c:pt>
                <c:pt idx="56">
                  <c:v>3510.2374788273614</c:v>
                </c:pt>
                <c:pt idx="57">
                  <c:v>3551.6312638436489</c:v>
                </c:pt>
                <c:pt idx="58">
                  <c:v>3592.8025016286647</c:v>
                </c:pt>
                <c:pt idx="59">
                  <c:v>3576.5142236699244</c:v>
                </c:pt>
                <c:pt idx="60">
                  <c:v>3611.0206885964922</c:v>
                </c:pt>
                <c:pt idx="61">
                  <c:v>3616.7531271929829</c:v>
                </c:pt>
                <c:pt idx="62">
                  <c:v>3702.6372807017551</c:v>
                </c:pt>
                <c:pt idx="63">
                  <c:v>3727.5960745614038</c:v>
                </c:pt>
                <c:pt idx="64">
                  <c:v>3408.828532</c:v>
                </c:pt>
                <c:pt idx="65">
                  <c:v>3424.1558200000004</c:v>
                </c:pt>
                <c:pt idx="66">
                  <c:v>3585.0907999999995</c:v>
                </c:pt>
                <c:pt idx="67">
                  <c:v>3677.7307999999994</c:v>
                </c:pt>
                <c:pt idx="68">
                  <c:v>2904.7540832049299</c:v>
                </c:pt>
                <c:pt idx="69">
                  <c:v>2976.1254237288126</c:v>
                </c:pt>
                <c:pt idx="70">
                  <c:v>3128.8600924499224</c:v>
                </c:pt>
                <c:pt idx="71">
                  <c:v>3149.5078212634817</c:v>
                </c:pt>
                <c:pt idx="72">
                  <c:v>3151.1633666410457</c:v>
                </c:pt>
                <c:pt idx="73">
                  <c:v>3167.2608424289006</c:v>
                </c:pt>
                <c:pt idx="74">
                  <c:v>3163.8429177555727</c:v>
                </c:pt>
                <c:pt idx="75">
                  <c:v>3172.5936356648735</c:v>
                </c:pt>
                <c:pt idx="76">
                  <c:v>3228.8963476898975</c:v>
                </c:pt>
                <c:pt idx="77">
                  <c:v>3236.0716554424421</c:v>
                </c:pt>
                <c:pt idx="78">
                  <c:v>3240.4715113547368</c:v>
                </c:pt>
                <c:pt idx="79">
                  <c:v>3257.3515301487851</c:v>
                </c:pt>
                <c:pt idx="80">
                  <c:v>3300.7887702060211</c:v>
                </c:pt>
                <c:pt idx="81">
                  <c:v>3313.6845958795557</c:v>
                </c:pt>
                <c:pt idx="82">
                  <c:v>3316.304624405705</c:v>
                </c:pt>
                <c:pt idx="83">
                  <c:v>3332.1856798732169</c:v>
                </c:pt>
                <c:pt idx="84">
                  <c:v>3268.2596062015505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4-4D5C-BD8D-49F212E8A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2650096"/>
        <c:axId val="277752624"/>
      </c:lineChart>
      <c:catAx>
        <c:axId val="1932650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752624"/>
        <c:crosses val="autoZero"/>
        <c:auto val="1"/>
        <c:lblAlgn val="ctr"/>
        <c:lblOffset val="100"/>
        <c:noMultiLvlLbl val="0"/>
      </c:catAx>
      <c:valAx>
        <c:axId val="277752624"/>
        <c:scaling>
          <c:orientation val="minMax"/>
        </c:scaling>
        <c:delete val="0"/>
        <c:axPos val="l"/>
        <c:numFmt formatCode="##\ ##0.000;\–##\ ##0.000;\–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265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CIRCULATING CAPITAL</a:t>
            </a:r>
          </a:p>
        </c:rich>
      </c:tx>
      <c:layout>
        <c:manualLayout>
          <c:xMode val="edge"/>
          <c:yMode val="edge"/>
          <c:x val="0.33132955801728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96085553775695"/>
          <c:y val="0.11615740740740743"/>
          <c:w val="0.83589775060352411"/>
          <c:h val="0.77644320501603947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Sheet1!$B$2:$CI$2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Sheet1!$B$12:$CI$12</c:f>
              <c:numCache>
                <c:formatCode>##\ ##0.000;\–##\ ##0.000;\–</c:formatCode>
                <c:ptCount val="86"/>
                <c:pt idx="0">
                  <c:v>173.24045967518109</c:v>
                </c:pt>
                <c:pt idx="1">
                  <c:v>180.57939462252529</c:v>
                </c:pt>
                <c:pt idx="2">
                  <c:v>182.79746794801818</c:v>
                </c:pt>
                <c:pt idx="3">
                  <c:v>188.42994382972171</c:v>
                </c:pt>
                <c:pt idx="4">
                  <c:v>180.17168277868447</c:v>
                </c:pt>
                <c:pt idx="5">
                  <c:v>185.99101933652179</c:v>
                </c:pt>
                <c:pt idx="6">
                  <c:v>190.65884243830965</c:v>
                </c:pt>
                <c:pt idx="7">
                  <c:v>198.90661114622978</c:v>
                </c:pt>
                <c:pt idx="8">
                  <c:v>190.25963847211426</c:v>
                </c:pt>
                <c:pt idx="9">
                  <c:v>195.76499798622319</c:v>
                </c:pt>
                <c:pt idx="10">
                  <c:v>200.08089705775438</c:v>
                </c:pt>
                <c:pt idx="11">
                  <c:v>207.8667030949963</c:v>
                </c:pt>
                <c:pt idx="12">
                  <c:v>196.1176323589589</c:v>
                </c:pt>
                <c:pt idx="13">
                  <c:v>203.45946028312878</c:v>
                </c:pt>
                <c:pt idx="14">
                  <c:v>204.2837957434177</c:v>
                </c:pt>
                <c:pt idx="15">
                  <c:v>206.15991147111009</c:v>
                </c:pt>
                <c:pt idx="16">
                  <c:v>188.17459784435329</c:v>
                </c:pt>
                <c:pt idx="17">
                  <c:v>191.17052028633123</c:v>
                </c:pt>
                <c:pt idx="18">
                  <c:v>197.53089316398231</c:v>
                </c:pt>
                <c:pt idx="19">
                  <c:v>204.81017219207482</c:v>
                </c:pt>
                <c:pt idx="20">
                  <c:v>195.91321579878809</c:v>
                </c:pt>
                <c:pt idx="21">
                  <c:v>200.67815011418665</c:v>
                </c:pt>
                <c:pt idx="22">
                  <c:v>207.45516631669156</c:v>
                </c:pt>
                <c:pt idx="23">
                  <c:v>215.4803226031884</c:v>
                </c:pt>
                <c:pt idx="24">
                  <c:v>207.23164101054911</c:v>
                </c:pt>
                <c:pt idx="25">
                  <c:v>210.66048731772182</c:v>
                </c:pt>
                <c:pt idx="26">
                  <c:v>217.76882206724486</c:v>
                </c:pt>
                <c:pt idx="27">
                  <c:v>223.49746457534027</c:v>
                </c:pt>
                <c:pt idx="28">
                  <c:v>215.36849618976635</c:v>
                </c:pt>
                <c:pt idx="29">
                  <c:v>217.65017624591411</c:v>
                </c:pt>
                <c:pt idx="30">
                  <c:v>223.20631171550397</c:v>
                </c:pt>
                <c:pt idx="31">
                  <c:v>228.76419976478206</c:v>
                </c:pt>
                <c:pt idx="32">
                  <c:v>219.01664144873001</c:v>
                </c:pt>
                <c:pt idx="33">
                  <c:v>225.50514985634959</c:v>
                </c:pt>
                <c:pt idx="34">
                  <c:v>231.59136057633467</c:v>
                </c:pt>
                <c:pt idx="35">
                  <c:v>237.01892616610337</c:v>
                </c:pt>
                <c:pt idx="36">
                  <c:v>231.50956345343241</c:v>
                </c:pt>
                <c:pt idx="37">
                  <c:v>235.61451967540327</c:v>
                </c:pt>
                <c:pt idx="38">
                  <c:v>242.82044510072288</c:v>
                </c:pt>
                <c:pt idx="39">
                  <c:v>249.79232195528584</c:v>
                </c:pt>
                <c:pt idx="40">
                  <c:v>240.5184666659577</c:v>
                </c:pt>
                <c:pt idx="41">
                  <c:v>246.51686037830945</c:v>
                </c:pt>
                <c:pt idx="42">
                  <c:v>253.18151982147481</c:v>
                </c:pt>
                <c:pt idx="43">
                  <c:v>261.18188579104691</c:v>
                </c:pt>
                <c:pt idx="44">
                  <c:v>251.17179329095231</c:v>
                </c:pt>
                <c:pt idx="45">
                  <c:v>260.84031974299654</c:v>
                </c:pt>
                <c:pt idx="46">
                  <c:v>263.10666007899715</c:v>
                </c:pt>
                <c:pt idx="47">
                  <c:v>271.05235354419528</c:v>
                </c:pt>
                <c:pt idx="48">
                  <c:v>264.07617587359175</c:v>
                </c:pt>
                <c:pt idx="49">
                  <c:v>269.4542651281746</c:v>
                </c:pt>
                <c:pt idx="50">
                  <c:v>276.51119757880548</c:v>
                </c:pt>
                <c:pt idx="51">
                  <c:v>285.93125687607346</c:v>
                </c:pt>
                <c:pt idx="52">
                  <c:v>275.15536149608198</c:v>
                </c:pt>
                <c:pt idx="53">
                  <c:v>283.1943557226258</c:v>
                </c:pt>
                <c:pt idx="54">
                  <c:v>285.66352159707168</c:v>
                </c:pt>
                <c:pt idx="55">
                  <c:v>296.58643944940849</c:v>
                </c:pt>
                <c:pt idx="56">
                  <c:v>286.72386642930519</c:v>
                </c:pt>
                <c:pt idx="57">
                  <c:v>291.86264046115053</c:v>
                </c:pt>
                <c:pt idx="58">
                  <c:v>299.90043077549001</c:v>
                </c:pt>
                <c:pt idx="59">
                  <c:v>307.4965706752896</c:v>
                </c:pt>
                <c:pt idx="60">
                  <c:v>293.06352660743391</c:v>
                </c:pt>
                <c:pt idx="61">
                  <c:v>273.44463287565662</c:v>
                </c:pt>
                <c:pt idx="62">
                  <c:v>296.06819109200234</c:v>
                </c:pt>
                <c:pt idx="63">
                  <c:v>308.22181145477134</c:v>
                </c:pt>
                <c:pt idx="64">
                  <c:v>294.1276946628376</c:v>
                </c:pt>
                <c:pt idx="65">
                  <c:v>301.1699809191864</c:v>
                </c:pt>
                <c:pt idx="66">
                  <c:v>311.14804888844179</c:v>
                </c:pt>
                <c:pt idx="67">
                  <c:v>322.19141998000129</c:v>
                </c:pt>
                <c:pt idx="68">
                  <c:v>311.72714206102393</c:v>
                </c:pt>
                <c:pt idx="69">
                  <c:v>319.35452113420422</c:v>
                </c:pt>
                <c:pt idx="70">
                  <c:v>328.62250886298841</c:v>
                </c:pt>
                <c:pt idx="71">
                  <c:v>345.3542593226752</c:v>
                </c:pt>
                <c:pt idx="72">
                  <c:v>331.24400000000003</c:v>
                </c:pt>
                <c:pt idx="73">
                  <c:v>346.4953396209076</c:v>
                </c:pt>
                <c:pt idx="74">
                  <c:v>353.68628815624135</c:v>
                </c:pt>
                <c:pt idx="75">
                  <c:v>370.5300773905609</c:v>
                </c:pt>
                <c:pt idx="76">
                  <c:v>359.62758763074697</c:v>
                </c:pt>
                <c:pt idx="77">
                  <c:v>364.48195007386693</c:v>
                </c:pt>
                <c:pt idx="78">
                  <c:v>366.60719409193564</c:v>
                </c:pt>
                <c:pt idx="79">
                  <c:v>379.20996994201664</c:v>
                </c:pt>
                <c:pt idx="80">
                  <c:v>371.94856421356974</c:v>
                </c:pt>
                <c:pt idx="81">
                  <c:v>375.67110878349092</c:v>
                </c:pt>
                <c:pt idx="82">
                  <c:v>384.42526148383274</c:v>
                </c:pt>
                <c:pt idx="83">
                  <c:v>399.69074476797692</c:v>
                </c:pt>
                <c:pt idx="84">
                  <c:v>386.55294581000766</c:v>
                </c:pt>
                <c:pt idx="85">
                  <c:v>389.17692745346596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7-4DC7-8CE5-A74D6208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598928"/>
        <c:axId val="1974597264"/>
      </c:lineChart>
      <c:catAx>
        <c:axId val="197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4597264"/>
        <c:crosses val="autoZero"/>
        <c:auto val="1"/>
        <c:lblAlgn val="ctr"/>
        <c:lblOffset val="100"/>
        <c:noMultiLvlLbl val="0"/>
      </c:catAx>
      <c:valAx>
        <c:axId val="197459726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€ Billions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\ ##0.000;\–##\ ##0.000;\–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459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QUARTERLY RATE OF PROFIT (net surplus ÷ fixed &amp; circulating</a:t>
            </a:r>
            <a:r>
              <a:rPr lang="en-US" b="1" baseline="0"/>
              <a:t> capital)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788057142445478E-2"/>
          <c:y val="0.12712664655235853"/>
          <c:w val="0.91021316754435888"/>
          <c:h val="0.71902774302744865"/>
        </c:manualLayout>
      </c:layout>
      <c:lineChart>
        <c:grouping val="standard"/>
        <c:varyColors val="0"/>
        <c:ser>
          <c:idx val="0"/>
          <c:order val="0"/>
          <c:tx>
            <c:v>adjusted net surplus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Sheet1!$B$16:$CI$16</c:f>
              <c:numCache>
                <c:formatCode>0.0%</c:formatCode>
                <c:ptCount val="86"/>
                <c:pt idx="0">
                  <c:v>2.4877417582569349E-2</c:v>
                </c:pt>
                <c:pt idx="1">
                  <c:v>2.672505112464451E-2</c:v>
                </c:pt>
                <c:pt idx="2">
                  <c:v>2.7396434643241926E-2</c:v>
                </c:pt>
                <c:pt idx="3">
                  <c:v>2.2935095135106904E-2</c:v>
                </c:pt>
                <c:pt idx="4">
                  <c:v>2.9703037937822623E-2</c:v>
                </c:pt>
                <c:pt idx="5">
                  <c:v>2.8402014374628116E-2</c:v>
                </c:pt>
                <c:pt idx="6">
                  <c:v>2.9859301818618417E-2</c:v>
                </c:pt>
                <c:pt idx="7">
                  <c:v>2.7263130810649867E-2</c:v>
                </c:pt>
                <c:pt idx="8">
                  <c:v>3.2875076528842737E-2</c:v>
                </c:pt>
                <c:pt idx="9">
                  <c:v>3.0650253420632927E-2</c:v>
                </c:pt>
                <c:pt idx="10">
                  <c:v>3.2233749018146116E-2</c:v>
                </c:pt>
                <c:pt idx="11">
                  <c:v>2.8302455536731198E-2</c:v>
                </c:pt>
                <c:pt idx="12">
                  <c:v>3.0879914468330969E-2</c:v>
                </c:pt>
                <c:pt idx="13">
                  <c:v>3.038774998770094E-2</c:v>
                </c:pt>
                <c:pt idx="14">
                  <c:v>2.9153090997012385E-2</c:v>
                </c:pt>
                <c:pt idx="15">
                  <c:v>2.0614201614246791E-2</c:v>
                </c:pt>
                <c:pt idx="16">
                  <c:v>2.0676979024608258E-2</c:v>
                </c:pt>
                <c:pt idx="17">
                  <c:v>1.8772851504590082E-2</c:v>
                </c:pt>
                <c:pt idx="18">
                  <c:v>2.2777812633578805E-2</c:v>
                </c:pt>
                <c:pt idx="19">
                  <c:v>1.9808866032479295E-2</c:v>
                </c:pt>
                <c:pt idx="20">
                  <c:v>2.4109503698305154E-2</c:v>
                </c:pt>
                <c:pt idx="21">
                  <c:v>2.2174029183872249E-2</c:v>
                </c:pt>
                <c:pt idx="22">
                  <c:v>2.57975636509193E-2</c:v>
                </c:pt>
                <c:pt idx="23">
                  <c:v>2.2235780499223645E-2</c:v>
                </c:pt>
                <c:pt idx="24">
                  <c:v>2.7519368166635447E-2</c:v>
                </c:pt>
                <c:pt idx="25">
                  <c:v>2.3448348421116417E-2</c:v>
                </c:pt>
                <c:pt idx="26">
                  <c:v>2.7291621482054666E-2</c:v>
                </c:pt>
                <c:pt idx="27">
                  <c:v>2.1451952195694415E-2</c:v>
                </c:pt>
                <c:pt idx="28">
                  <c:v>2.6790561052419004E-2</c:v>
                </c:pt>
                <c:pt idx="29">
                  <c:v>2.0898674769886494E-2</c:v>
                </c:pt>
                <c:pt idx="30">
                  <c:v>2.4220820573120652E-2</c:v>
                </c:pt>
                <c:pt idx="31">
                  <c:v>1.8210196996625787E-2</c:v>
                </c:pt>
                <c:pt idx="32">
                  <c:v>2.3962618558888926E-2</c:v>
                </c:pt>
                <c:pt idx="33">
                  <c:v>2.1719283778854723E-2</c:v>
                </c:pt>
                <c:pt idx="34">
                  <c:v>2.5015923905196209E-2</c:v>
                </c:pt>
                <c:pt idx="35">
                  <c:v>1.8778917354284441E-2</c:v>
                </c:pt>
                <c:pt idx="36">
                  <c:v>2.6465478127112804E-2</c:v>
                </c:pt>
                <c:pt idx="37">
                  <c:v>2.2293594390152032E-2</c:v>
                </c:pt>
                <c:pt idx="38">
                  <c:v>2.6368678600916091E-2</c:v>
                </c:pt>
                <c:pt idx="39">
                  <c:v>2.0649687612025746E-2</c:v>
                </c:pt>
                <c:pt idx="40">
                  <c:v>2.615287613870404E-2</c:v>
                </c:pt>
                <c:pt idx="41">
                  <c:v>2.2325074293466685E-2</c:v>
                </c:pt>
                <c:pt idx="42">
                  <c:v>2.603953977064866E-2</c:v>
                </c:pt>
                <c:pt idx="43">
                  <c:v>2.0496996635802248E-2</c:v>
                </c:pt>
                <c:pt idx="44">
                  <c:v>2.6657904922730642E-2</c:v>
                </c:pt>
                <c:pt idx="45">
                  <c:v>2.5966865589176671E-2</c:v>
                </c:pt>
                <c:pt idx="46">
                  <c:v>2.6316530472571698E-2</c:v>
                </c:pt>
                <c:pt idx="47">
                  <c:v>2.0423715631367596E-2</c:v>
                </c:pt>
                <c:pt idx="48">
                  <c:v>2.795693888782827E-2</c:v>
                </c:pt>
                <c:pt idx="49">
                  <c:v>2.3851161583580433E-2</c:v>
                </c:pt>
                <c:pt idx="50">
                  <c:v>2.6954567924736061E-2</c:v>
                </c:pt>
                <c:pt idx="51">
                  <c:v>2.1590196362786966E-2</c:v>
                </c:pt>
                <c:pt idx="52">
                  <c:v>2.6747239321522197E-2</c:v>
                </c:pt>
                <c:pt idx="53">
                  <c:v>2.3704687981811648E-2</c:v>
                </c:pt>
                <c:pt idx="54">
                  <c:v>2.3327406857847916E-2</c:v>
                </c:pt>
                <c:pt idx="55">
                  <c:v>1.8937183083602128E-2</c:v>
                </c:pt>
                <c:pt idx="56">
                  <c:v>2.4745132041390221E-2</c:v>
                </c:pt>
                <c:pt idx="57">
                  <c:v>2.0092668482402785E-2</c:v>
                </c:pt>
                <c:pt idx="58">
                  <c:v>2.247050132201665E-2</c:v>
                </c:pt>
                <c:pt idx="59">
                  <c:v>1.7479918276537661E-2</c:v>
                </c:pt>
                <c:pt idx="60">
                  <c:v>2.3210563075501386E-2</c:v>
                </c:pt>
                <c:pt idx="61">
                  <c:v>1.1426837666455816E-2</c:v>
                </c:pt>
                <c:pt idx="62">
                  <c:v>2.0642154283726396E-2</c:v>
                </c:pt>
                <c:pt idx="63">
                  <c:v>1.757226506702585E-2</c:v>
                </c:pt>
                <c:pt idx="64">
                  <c:v>2.3492070965808787E-2</c:v>
                </c:pt>
                <c:pt idx="65">
                  <c:v>2.0781465970225562E-2</c:v>
                </c:pt>
                <c:pt idx="66">
                  <c:v>2.164019863174085E-2</c:v>
                </c:pt>
                <c:pt idx="67">
                  <c:v>1.7149905790567025E-2</c:v>
                </c:pt>
                <c:pt idx="68">
                  <c:v>2.3046019088096659E-2</c:v>
                </c:pt>
                <c:pt idx="69">
                  <c:v>2.1369742666936861E-2</c:v>
                </c:pt>
                <c:pt idx="70">
                  <c:v>2.0955748393798511E-2</c:v>
                </c:pt>
                <c:pt idx="71">
                  <c:v>1.594793697391041E-2</c:v>
                </c:pt>
                <c:pt idx="72">
                  <c:v>2.5241617584854961E-2</c:v>
                </c:pt>
                <c:pt idx="73">
                  <c:v>2.1751157447816707E-2</c:v>
                </c:pt>
                <c:pt idx="74">
                  <c:v>2.2562317669697962E-2</c:v>
                </c:pt>
                <c:pt idx="75">
                  <c:v>1.946059689743913E-2</c:v>
                </c:pt>
                <c:pt idx="76">
                  <c:v>2.169066440582804E-2</c:v>
                </c:pt>
                <c:pt idx="77">
                  <c:v>1.9208156444123971E-2</c:v>
                </c:pt>
                <c:pt idx="78">
                  <c:v>1.8129782222160797E-2</c:v>
                </c:pt>
                <c:pt idx="79">
                  <c:v>1.3369992159813196E-2</c:v>
                </c:pt>
                <c:pt idx="80">
                  <c:v>2.068859952070309E-2</c:v>
                </c:pt>
                <c:pt idx="81">
                  <c:v>1.7916597023136041E-2</c:v>
                </c:pt>
                <c:pt idx="82">
                  <c:v>1.905072091236347E-2</c:v>
                </c:pt>
                <c:pt idx="83">
                  <c:v>1.5900967282476468E-2</c:v>
                </c:pt>
                <c:pt idx="84">
                  <c:v>2.1588257587279516E-2</c:v>
                </c:pt>
                <c:pt idx="85" formatCode="0.00%">
                  <c:v>2.1588257587279516E-2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C-41A8-A70C-77FED68C0394}"/>
            </c:ext>
          </c:extLst>
        </c:ser>
        <c:ser>
          <c:idx val="1"/>
          <c:order val="1"/>
          <c:tx>
            <c:v>reported net surplus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Sheet1!$B$27:$CI$27</c:f>
              <c:numCache>
                <c:formatCode>0.0%</c:formatCode>
                <c:ptCount val="86"/>
                <c:pt idx="0">
                  <c:v>2.7576909743654201E-2</c:v>
                </c:pt>
                <c:pt idx="1">
                  <c:v>2.9353038385241999E-2</c:v>
                </c:pt>
                <c:pt idx="2">
                  <c:v>2.9860490959262846E-2</c:v>
                </c:pt>
                <c:pt idx="3">
                  <c:v>2.6930974239700759E-2</c:v>
                </c:pt>
                <c:pt idx="4">
                  <c:v>3.2663322387741917E-2</c:v>
                </c:pt>
                <c:pt idx="5">
                  <c:v>3.1092902538260948E-2</c:v>
                </c:pt>
                <c:pt idx="6">
                  <c:v>3.2533690715508892E-2</c:v>
                </c:pt>
                <c:pt idx="7">
                  <c:v>3.2160942824546047E-2</c:v>
                </c:pt>
                <c:pt idx="8">
                  <c:v>3.6011060586771428E-2</c:v>
                </c:pt>
                <c:pt idx="9">
                  <c:v>3.3032304771996077E-2</c:v>
                </c:pt>
                <c:pt idx="10">
                  <c:v>3.4869610074189233E-2</c:v>
                </c:pt>
                <c:pt idx="11">
                  <c:v>3.2954532185924978E-2</c:v>
                </c:pt>
                <c:pt idx="12">
                  <c:v>3.3850804288946532E-2</c:v>
                </c:pt>
                <c:pt idx="13">
                  <c:v>3.2730919630338619E-2</c:v>
                </c:pt>
                <c:pt idx="14">
                  <c:v>3.1433513828319465E-2</c:v>
                </c:pt>
                <c:pt idx="15">
                  <c:v>2.4576461528181291E-2</c:v>
                </c:pt>
                <c:pt idx="16">
                  <c:v>2.2851911599620814E-2</c:v>
                </c:pt>
                <c:pt idx="17">
                  <c:v>2.0523953898383105E-2</c:v>
                </c:pt>
                <c:pt idx="18">
                  <c:v>2.5048517122324882E-2</c:v>
                </c:pt>
                <c:pt idx="19">
                  <c:v>2.3707158280501617E-2</c:v>
                </c:pt>
                <c:pt idx="20">
                  <c:v>2.6614706890077625E-2</c:v>
                </c:pt>
                <c:pt idx="21">
                  <c:v>2.4235566184675379E-2</c:v>
                </c:pt>
                <c:pt idx="22">
                  <c:v>2.8079367189032773E-2</c:v>
                </c:pt>
                <c:pt idx="23">
                  <c:v>2.6366318512509507E-2</c:v>
                </c:pt>
                <c:pt idx="24">
                  <c:v>3.0161595444436032E-2</c:v>
                </c:pt>
                <c:pt idx="25">
                  <c:v>2.5378149644904299E-2</c:v>
                </c:pt>
                <c:pt idx="26">
                  <c:v>2.9576745287435726E-2</c:v>
                </c:pt>
                <c:pt idx="27">
                  <c:v>2.5472924501248023E-2</c:v>
                </c:pt>
                <c:pt idx="28">
                  <c:v>2.9198687051602046E-2</c:v>
                </c:pt>
                <c:pt idx="29">
                  <c:v>2.2481174552942199E-2</c:v>
                </c:pt>
                <c:pt idx="30">
                  <c:v>2.6178753603903312E-2</c:v>
                </c:pt>
                <c:pt idx="31">
                  <c:v>2.1711052899657982E-2</c:v>
                </c:pt>
                <c:pt idx="32">
                  <c:v>2.6226010130546137E-2</c:v>
                </c:pt>
                <c:pt idx="33">
                  <c:v>2.3485135507947414E-2</c:v>
                </c:pt>
                <c:pt idx="34">
                  <c:v>2.7057803942964108E-2</c:v>
                </c:pt>
                <c:pt idx="35">
                  <c:v>2.2244909280031797E-2</c:v>
                </c:pt>
                <c:pt idx="36">
                  <c:v>2.898015411769763E-2</c:v>
                </c:pt>
                <c:pt idx="37">
                  <c:v>2.4232568823288309E-2</c:v>
                </c:pt>
                <c:pt idx="38">
                  <c:v>2.8514115554136788E-2</c:v>
                </c:pt>
                <c:pt idx="39">
                  <c:v>2.4225634605900839E-2</c:v>
                </c:pt>
                <c:pt idx="40">
                  <c:v>2.8667835465865512E-2</c:v>
                </c:pt>
                <c:pt idx="41">
                  <c:v>2.4383785260827812E-2</c:v>
                </c:pt>
                <c:pt idx="42">
                  <c:v>2.8165141623836838E-2</c:v>
                </c:pt>
                <c:pt idx="43">
                  <c:v>2.4047767893098624E-2</c:v>
                </c:pt>
                <c:pt idx="44">
                  <c:v>2.9327511048086286E-2</c:v>
                </c:pt>
                <c:pt idx="45">
                  <c:v>2.8200716653397136E-2</c:v>
                </c:pt>
                <c:pt idx="46">
                  <c:v>2.8545855977299209E-2</c:v>
                </c:pt>
                <c:pt idx="47">
                  <c:v>2.3914462984196309E-2</c:v>
                </c:pt>
                <c:pt idx="48">
                  <c:v>3.053348754817025E-2</c:v>
                </c:pt>
                <c:pt idx="49">
                  <c:v>2.5969404672912855E-2</c:v>
                </c:pt>
                <c:pt idx="50">
                  <c:v>2.9320953738778112E-2</c:v>
                </c:pt>
                <c:pt idx="51">
                  <c:v>2.508448866521407E-2</c:v>
                </c:pt>
                <c:pt idx="52">
                  <c:v>2.9113098050922971E-2</c:v>
                </c:pt>
                <c:pt idx="53">
                  <c:v>2.5752643855205187E-2</c:v>
                </c:pt>
                <c:pt idx="54">
                  <c:v>2.5310506657078971E-2</c:v>
                </c:pt>
                <c:pt idx="55">
                  <c:v>2.2239610483385061E-2</c:v>
                </c:pt>
                <c:pt idx="56">
                  <c:v>2.6870139138837693E-2</c:v>
                </c:pt>
                <c:pt idx="57">
                  <c:v>2.1806794442289331E-2</c:v>
                </c:pt>
                <c:pt idx="58">
                  <c:v>2.4390183460937846E-2</c:v>
                </c:pt>
                <c:pt idx="59">
                  <c:v>2.0504723029458095E-2</c:v>
                </c:pt>
                <c:pt idx="60">
                  <c:v>2.5816068247867266E-2</c:v>
                </c:pt>
                <c:pt idx="61">
                  <c:v>1.4857465149539272E-2</c:v>
                </c:pt>
                <c:pt idx="62">
                  <c:v>2.3938121644200842E-2</c:v>
                </c:pt>
                <c:pt idx="63">
                  <c:v>2.2378317825381196E-2</c:v>
                </c:pt>
                <c:pt idx="64">
                  <c:v>2.7652242434289379E-2</c:v>
                </c:pt>
                <c:pt idx="65">
                  <c:v>2.4803757421730036E-2</c:v>
                </c:pt>
                <c:pt idx="66">
                  <c:v>2.4873095874474536E-2</c:v>
                </c:pt>
                <c:pt idx="67">
                  <c:v>2.2862034066194414E-2</c:v>
                </c:pt>
                <c:pt idx="68">
                  <c:v>2.5655870190390194E-2</c:v>
                </c:pt>
                <c:pt idx="69">
                  <c:v>2.2156268555867258E-2</c:v>
                </c:pt>
                <c:pt idx="70">
                  <c:v>2.3576610244009658E-2</c:v>
                </c:pt>
                <c:pt idx="71">
                  <c:v>1.8640295017773308E-2</c:v>
                </c:pt>
                <c:pt idx="72">
                  <c:v>2.6536914191444071E-2</c:v>
                </c:pt>
                <c:pt idx="73" formatCode="0.00%">
                  <c:v>2.2039299076001041E-2</c:v>
                </c:pt>
                <c:pt idx="74" formatCode="0.00%">
                  <c:v>2.2338465630018227E-2</c:v>
                </c:pt>
                <c:pt idx="75" formatCode="0.00%">
                  <c:v>2.014838434669845E-2</c:v>
                </c:pt>
                <c:pt idx="76" formatCode="0.00%">
                  <c:v>2.2244098717529529E-2</c:v>
                </c:pt>
                <c:pt idx="77" formatCode="0.00%">
                  <c:v>2.0550710059427768E-2</c:v>
                </c:pt>
                <c:pt idx="78" formatCode="0.00%">
                  <c:v>1.9151193178839714E-2</c:v>
                </c:pt>
                <c:pt idx="79" formatCode="0.00%">
                  <c:v>1.5781037190926297E-2</c:v>
                </c:pt>
                <c:pt idx="80" formatCode="0.00%">
                  <c:v>2.104241401639986E-2</c:v>
                </c:pt>
                <c:pt idx="81" formatCode="0.00%">
                  <c:v>1.8890170690747218E-2</c:v>
                </c:pt>
                <c:pt idx="82" formatCode="0.00%">
                  <c:v>2.0016529718660726E-2</c:v>
                </c:pt>
                <c:pt idx="83" formatCode="0.00%">
                  <c:v>1.8469125193253926E-2</c:v>
                </c:pt>
                <c:pt idx="84" formatCode="0.00%">
                  <c:v>2.2033770382811829E-2</c:v>
                </c:pt>
                <c:pt idx="85" formatCode="0.00%">
                  <c:v>1.9551182146956846E-2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4-4277-9402-7FFFF834C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901744"/>
        <c:axId val="2138885520"/>
      </c:lineChart>
      <c:catAx>
        <c:axId val="213890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885520"/>
        <c:crosses val="autoZero"/>
        <c:auto val="1"/>
        <c:lblAlgn val="ctr"/>
        <c:lblOffset val="100"/>
        <c:noMultiLvlLbl val="0"/>
      </c:catAx>
      <c:valAx>
        <c:axId val="213888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90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203170230475166E-2"/>
          <c:y val="0.93691544631687396"/>
          <c:w val="0.90513129497727673"/>
          <c:h val="6.30845536831260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NET INVESTMENT QUARTERLY CHANGE (Nominal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1986466146707964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807631865921979E-2"/>
          <c:y val="9.9486506494380511E-2"/>
          <c:w val="0.87337123143967199"/>
          <c:h val="0.7460182381048522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Sheet1!$B$53:$CI$53</c:f>
              <c:numCache>
                <c:formatCode>##\ ##0.000;\–##\ ##0.000;\–</c:formatCode>
                <c:ptCount val="86"/>
                <c:pt idx="0">
                  <c:v>9.5680000000000121</c:v>
                </c:pt>
                <c:pt idx="1">
                  <c:v>6.0959999999999965</c:v>
                </c:pt>
                <c:pt idx="2">
                  <c:v>12.832000000000001</c:v>
                </c:pt>
                <c:pt idx="3">
                  <c:v>4.2079999999999842</c:v>
                </c:pt>
                <c:pt idx="4">
                  <c:v>22.850000000000009</c:v>
                </c:pt>
                <c:pt idx="5">
                  <c:v>13.509999999999998</c:v>
                </c:pt>
                <c:pt idx="6">
                  <c:v>21.157999999999987</c:v>
                </c:pt>
                <c:pt idx="7">
                  <c:v>2.0710000000000264</c:v>
                </c:pt>
                <c:pt idx="8">
                  <c:v>30.821999999999996</c:v>
                </c:pt>
                <c:pt idx="9">
                  <c:v>16.673999999999999</c:v>
                </c:pt>
                <c:pt idx="10">
                  <c:v>26.869000000000007</c:v>
                </c:pt>
                <c:pt idx="11">
                  <c:v>12.562000000000026</c:v>
                </c:pt>
                <c:pt idx="12">
                  <c:v>28.934999999999995</c:v>
                </c:pt>
                <c:pt idx="13">
                  <c:v>14.281000000000006</c:v>
                </c:pt>
                <c:pt idx="14">
                  <c:v>27.467999999999996</c:v>
                </c:pt>
                <c:pt idx="15">
                  <c:v>8.6540000000000035</c:v>
                </c:pt>
                <c:pt idx="16">
                  <c:v>9.3080000000000069</c:v>
                </c:pt>
                <c:pt idx="17">
                  <c:v>-12.940999999999995</c:v>
                </c:pt>
                <c:pt idx="18">
                  <c:v>2.7250000000000085</c:v>
                </c:pt>
                <c:pt idx="19">
                  <c:v>-13.135999999999996</c:v>
                </c:pt>
                <c:pt idx="20">
                  <c:v>12.301999999999992</c:v>
                </c:pt>
                <c:pt idx="21">
                  <c:v>1.2790000000000106</c:v>
                </c:pt>
                <c:pt idx="22">
                  <c:v>13.509</c:v>
                </c:pt>
                <c:pt idx="23">
                  <c:v>2.1620000000000203</c:v>
                </c:pt>
                <c:pt idx="24">
                  <c:v>26.515000000000001</c:v>
                </c:pt>
                <c:pt idx="25">
                  <c:v>10.546999999999997</c:v>
                </c:pt>
                <c:pt idx="26">
                  <c:v>23.792999999999992</c:v>
                </c:pt>
                <c:pt idx="27">
                  <c:v>5.7400000000000517</c:v>
                </c:pt>
                <c:pt idx="28">
                  <c:v>16.513999999999996</c:v>
                </c:pt>
                <c:pt idx="29">
                  <c:v>-4.3510000000000133</c:v>
                </c:pt>
                <c:pt idx="30">
                  <c:v>8.1299999999999955</c:v>
                </c:pt>
                <c:pt idx="31">
                  <c:v>-4.9910000000000565</c:v>
                </c:pt>
                <c:pt idx="32">
                  <c:v>14.113</c:v>
                </c:pt>
                <c:pt idx="33">
                  <c:v>1.0149999999999864</c:v>
                </c:pt>
                <c:pt idx="34">
                  <c:v>13.126000000000005</c:v>
                </c:pt>
                <c:pt idx="35">
                  <c:v>-3.4219999999999686</c:v>
                </c:pt>
                <c:pt idx="36">
                  <c:v>22.474000000000004</c:v>
                </c:pt>
                <c:pt idx="37">
                  <c:v>5.6950000000000074</c:v>
                </c:pt>
                <c:pt idx="38">
                  <c:v>14.14</c:v>
                </c:pt>
                <c:pt idx="39">
                  <c:v>0.8700000000000756</c:v>
                </c:pt>
                <c:pt idx="40">
                  <c:v>18.498000000000005</c:v>
                </c:pt>
                <c:pt idx="41">
                  <c:v>-2.3029999999999973</c:v>
                </c:pt>
                <c:pt idx="42">
                  <c:v>12.990000000000009</c:v>
                </c:pt>
                <c:pt idx="43">
                  <c:v>0.80600000000004002</c:v>
                </c:pt>
                <c:pt idx="44">
                  <c:v>18.266000000000005</c:v>
                </c:pt>
                <c:pt idx="45">
                  <c:v>0.92500000000001137</c:v>
                </c:pt>
                <c:pt idx="46">
                  <c:v>13.253999999999991</c:v>
                </c:pt>
                <c:pt idx="47">
                  <c:v>5.222000000000051</c:v>
                </c:pt>
                <c:pt idx="48">
                  <c:v>25.911999999999978</c:v>
                </c:pt>
                <c:pt idx="49">
                  <c:v>8.9949999999999903</c:v>
                </c:pt>
                <c:pt idx="50">
                  <c:v>20.339999999999989</c:v>
                </c:pt>
                <c:pt idx="51">
                  <c:v>14.463000000000036</c:v>
                </c:pt>
                <c:pt idx="52">
                  <c:v>23.447999999999993</c:v>
                </c:pt>
                <c:pt idx="53">
                  <c:v>12.209000000000003</c:v>
                </c:pt>
                <c:pt idx="54">
                  <c:v>30.194000000000017</c:v>
                </c:pt>
                <c:pt idx="55">
                  <c:v>22.027999999999878</c:v>
                </c:pt>
                <c:pt idx="56">
                  <c:v>29.948999999999998</c:v>
                </c:pt>
                <c:pt idx="57">
                  <c:v>13.823000000000022</c:v>
                </c:pt>
                <c:pt idx="58">
                  <c:v>24.104000000000013</c:v>
                </c:pt>
                <c:pt idx="59">
                  <c:v>18.887000000000057</c:v>
                </c:pt>
                <c:pt idx="60">
                  <c:v>30.382999999999996</c:v>
                </c:pt>
                <c:pt idx="61">
                  <c:v>-0.93099999999999739</c:v>
                </c:pt>
                <c:pt idx="62">
                  <c:v>6.7720000000000198</c:v>
                </c:pt>
                <c:pt idx="63">
                  <c:v>8.7580000000000382</c:v>
                </c:pt>
                <c:pt idx="64">
                  <c:v>29.485000000000014</c:v>
                </c:pt>
                <c:pt idx="65">
                  <c:v>11.996000000000009</c:v>
                </c:pt>
                <c:pt idx="66">
                  <c:v>19.853999999999985</c:v>
                </c:pt>
                <c:pt idx="67">
                  <c:v>21.379999999999967</c:v>
                </c:pt>
                <c:pt idx="68">
                  <c:v>39.264999999999986</c:v>
                </c:pt>
                <c:pt idx="69">
                  <c:v>19.018000000000001</c:v>
                </c:pt>
                <c:pt idx="70">
                  <c:v>32.480000000000004</c:v>
                </c:pt>
                <c:pt idx="71">
                  <c:v>20.325999999999979</c:v>
                </c:pt>
                <c:pt idx="72">
                  <c:v>34.715999999999994</c:v>
                </c:pt>
                <c:pt idx="73">
                  <c:v>15.028999999999996</c:v>
                </c:pt>
                <c:pt idx="74">
                  <c:v>27.127999999999986</c:v>
                </c:pt>
                <c:pt idx="75">
                  <c:v>-5.7600000000000051</c:v>
                </c:pt>
                <c:pt idx="76">
                  <c:v>14.747</c:v>
                </c:pt>
                <c:pt idx="77">
                  <c:v>-5.4969999999999857</c:v>
                </c:pt>
                <c:pt idx="78">
                  <c:v>11.868999999999986</c:v>
                </c:pt>
                <c:pt idx="79">
                  <c:v>7.2780000000000058</c:v>
                </c:pt>
                <c:pt idx="80">
                  <c:v>27.921999999999983</c:v>
                </c:pt>
                <c:pt idx="81">
                  <c:v>7.717000000000013</c:v>
                </c:pt>
                <c:pt idx="82">
                  <c:v>21.080999999999989</c:v>
                </c:pt>
                <c:pt idx="83">
                  <c:v>4.2830000000000155</c:v>
                </c:pt>
                <c:pt idx="84">
                  <c:v>25.961000000000013</c:v>
                </c:pt>
                <c:pt idx="85">
                  <c:v>14.036999999999942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7-40C7-8FB0-39964409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7353327"/>
        <c:axId val="2037340431"/>
      </c:lineChart>
      <c:catAx>
        <c:axId val="20373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340431"/>
        <c:crosses val="autoZero"/>
        <c:auto val="1"/>
        <c:lblAlgn val="ctr"/>
        <c:lblOffset val="100"/>
        <c:noMultiLvlLbl val="0"/>
      </c:catAx>
      <c:valAx>
        <c:axId val="203734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\ ##0.000;\–##\ ##0.000;\–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353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GERMANY: NET INVESTMENT SHARE OF NET OUTPUT</a:t>
            </a:r>
          </a:p>
        </c:rich>
      </c:tx>
      <c:layout>
        <c:manualLayout>
          <c:xMode val="edge"/>
          <c:yMode val="edge"/>
          <c:x val="0.2312411529366617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72448102349726E-2"/>
          <c:y val="0.13930555555555557"/>
          <c:w val="0.89542728456525877"/>
          <c:h val="0.7442902449693789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857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Sheet1!$B$54:$CI$54</c:f>
              <c:numCache>
                <c:formatCode>0.0%</c:formatCode>
                <c:ptCount val="86"/>
                <c:pt idx="0">
                  <c:v>3.8954958329431626E-2</c:v>
                </c:pt>
                <c:pt idx="1">
                  <c:v>2.346140375859692E-2</c:v>
                </c:pt>
                <c:pt idx="2">
                  <c:v>4.8589863984732362E-2</c:v>
                </c:pt>
                <c:pt idx="3">
                  <c:v>1.5664902131588086E-2</c:v>
                </c:pt>
                <c:pt idx="4">
                  <c:v>8.6793026170851259E-2</c:v>
                </c:pt>
                <c:pt idx="5">
                  <c:v>4.9927381713495901E-2</c:v>
                </c:pt>
                <c:pt idx="6">
                  <c:v>7.5595603893041347E-2</c:v>
                </c:pt>
                <c:pt idx="7">
                  <c:v>7.1415763193468295E-3</c:v>
                </c:pt>
                <c:pt idx="8">
                  <c:v>0.10901489750010611</c:v>
                </c:pt>
                <c:pt idx="9">
                  <c:v>5.7841205528112338E-2</c:v>
                </c:pt>
                <c:pt idx="10">
                  <c:v>9.0335399884344858E-2</c:v>
                </c:pt>
                <c:pt idx="11">
                  <c:v>4.1124591602228845E-2</c:v>
                </c:pt>
                <c:pt idx="12">
                  <c:v>9.9844375968336924E-2</c:v>
                </c:pt>
                <c:pt idx="13">
                  <c:v>4.7478307124571989E-2</c:v>
                </c:pt>
                <c:pt idx="14">
                  <c:v>9.1463658279945098E-2</c:v>
                </c:pt>
                <c:pt idx="15">
                  <c:v>2.9678760172708835E-2</c:v>
                </c:pt>
                <c:pt idx="16">
                  <c:v>3.5731423153255899E-2</c:v>
                </c:pt>
                <c:pt idx="17">
                  <c:v>-4.9414442106710095E-2</c:v>
                </c:pt>
                <c:pt idx="18">
                  <c:v>9.8094271294556674E-3</c:v>
                </c:pt>
                <c:pt idx="19">
                  <c:v>-4.5920917859028076E-2</c:v>
                </c:pt>
                <c:pt idx="20">
                  <c:v>4.453825322578308E-2</c:v>
                </c:pt>
                <c:pt idx="21">
                  <c:v>4.5247908301346519E-3</c:v>
                </c:pt>
                <c:pt idx="22">
                  <c:v>4.5277365339303752E-2</c:v>
                </c:pt>
                <c:pt idx="23">
                  <c:v>7.031717534410605E-3</c:v>
                </c:pt>
                <c:pt idx="24">
                  <c:v>8.823744742026518E-2</c:v>
                </c:pt>
                <c:pt idx="25">
                  <c:v>3.506444717060795E-2</c:v>
                </c:pt>
                <c:pt idx="26">
                  <c:v>7.5084731856022102E-2</c:v>
                </c:pt>
                <c:pt idx="27">
                  <c:v>1.8023562510990132E-2</c:v>
                </c:pt>
                <c:pt idx="28">
                  <c:v>5.3099336981755701E-2</c:v>
                </c:pt>
                <c:pt idx="29">
                  <c:v>-1.4224160477037388E-2</c:v>
                </c:pt>
                <c:pt idx="30">
                  <c:v>2.5475990524059598E-2</c:v>
                </c:pt>
                <c:pt idx="31">
                  <c:v>-1.5605945956087157E-2</c:v>
                </c:pt>
                <c:pt idx="32">
                  <c:v>4.5448690286803671E-2</c:v>
                </c:pt>
                <c:pt idx="33">
                  <c:v>3.1946267322587631E-3</c:v>
                </c:pt>
                <c:pt idx="34">
                  <c:v>3.9563672314170399E-2</c:v>
                </c:pt>
                <c:pt idx="35">
                  <c:v>-1.0314934047119435E-2</c:v>
                </c:pt>
                <c:pt idx="36">
                  <c:v>6.7530453908977869E-2</c:v>
                </c:pt>
                <c:pt idx="37">
                  <c:v>1.7121846213050514E-2</c:v>
                </c:pt>
                <c:pt idx="38">
                  <c:v>4.0408889955790263E-2</c:v>
                </c:pt>
                <c:pt idx="39">
                  <c:v>2.468337191883638E-3</c:v>
                </c:pt>
                <c:pt idx="40">
                  <c:v>5.3807667694455753E-2</c:v>
                </c:pt>
                <c:pt idx="41">
                  <c:v>-6.6363712333622361E-3</c:v>
                </c:pt>
                <c:pt idx="42">
                  <c:v>3.5769259364304001E-2</c:v>
                </c:pt>
                <c:pt idx="43">
                  <c:v>2.1942660506751323E-3</c:v>
                </c:pt>
                <c:pt idx="44">
                  <c:v>5.0856990121504436E-2</c:v>
                </c:pt>
                <c:pt idx="45">
                  <c:v>2.4812764222408492E-3</c:v>
                </c:pt>
                <c:pt idx="46">
                  <c:v>3.51677859472138E-2</c:v>
                </c:pt>
                <c:pt idx="47">
                  <c:v>1.3727402492593594E-2</c:v>
                </c:pt>
                <c:pt idx="48">
                  <c:v>6.8081796947459361E-2</c:v>
                </c:pt>
                <c:pt idx="49">
                  <c:v>2.3579835897973599E-2</c:v>
                </c:pt>
                <c:pt idx="50">
                  <c:v>5.1156169675507901E-2</c:v>
                </c:pt>
                <c:pt idx="51">
                  <c:v>3.5813865956150832E-2</c:v>
                </c:pt>
                <c:pt idx="52">
                  <c:v>5.9503024889358061E-2</c:v>
                </c:pt>
                <c:pt idx="53">
                  <c:v>3.0448889808887023E-2</c:v>
                </c:pt>
                <c:pt idx="54">
                  <c:v>7.4693251533742386E-2</c:v>
                </c:pt>
                <c:pt idx="55">
                  <c:v>5.3266270901594477E-2</c:v>
                </c:pt>
                <c:pt idx="56">
                  <c:v>7.3602489051417738E-2</c:v>
                </c:pt>
                <c:pt idx="57">
                  <c:v>3.4113765199171829E-2</c:v>
                </c:pt>
                <c:pt idx="58">
                  <c:v>5.7165760308881076E-2</c:v>
                </c:pt>
                <c:pt idx="59">
                  <c:v>4.4557842387868266E-2</c:v>
                </c:pt>
                <c:pt idx="60">
                  <c:v>7.3890595322345667E-2</c:v>
                </c:pt>
                <c:pt idx="61">
                  <c:v>-2.6418092562640032E-3</c:v>
                </c:pt>
                <c:pt idx="62">
                  <c:v>1.6610986013608695E-2</c:v>
                </c:pt>
                <c:pt idx="63">
                  <c:v>2.0668919684325892E-2</c:v>
                </c:pt>
                <c:pt idx="64">
                  <c:v>7.1758340979281715E-2</c:v>
                </c:pt>
                <c:pt idx="65">
                  <c:v>2.8874436158997159E-2</c:v>
                </c:pt>
                <c:pt idx="66">
                  <c:v>4.5973232065947264E-2</c:v>
                </c:pt>
                <c:pt idx="67">
                  <c:v>4.8147405827682642E-2</c:v>
                </c:pt>
                <c:pt idx="68">
                  <c:v>8.9725396640410598E-2</c:v>
                </c:pt>
                <c:pt idx="69">
                  <c:v>4.3106144744894485E-2</c:v>
                </c:pt>
                <c:pt idx="70">
                  <c:v>7.0927871071997925E-2</c:v>
                </c:pt>
                <c:pt idx="71">
                  <c:v>4.2956350464307257E-2</c:v>
                </c:pt>
                <c:pt idx="72">
                  <c:v>7.1076569669001347E-2</c:v>
                </c:pt>
                <c:pt idx="73">
                  <c:v>3.1071875290736729E-2</c:v>
                </c:pt>
                <c:pt idx="74">
                  <c:v>5.4599320527476729E-2</c:v>
                </c:pt>
                <c:pt idx="75">
                  <c:v>-1.1211678832116793E-2</c:v>
                </c:pt>
                <c:pt idx="76">
                  <c:v>2.9282579774031495E-2</c:v>
                </c:pt>
                <c:pt idx="77">
                  <c:v>-1.0924150978642525E-2</c:v>
                </c:pt>
                <c:pt idx="78">
                  <c:v>2.3532607402590174E-2</c:v>
                </c:pt>
                <c:pt idx="79">
                  <c:v>1.4193968635970935E-2</c:v>
                </c:pt>
                <c:pt idx="80">
                  <c:v>5.4053530844312941E-2</c:v>
                </c:pt>
                <c:pt idx="81">
                  <c:v>1.5024638694139499E-2</c:v>
                </c:pt>
                <c:pt idx="82">
                  <c:v>3.9779374580147478E-2</c:v>
                </c:pt>
                <c:pt idx="83">
                  <c:v>7.8409475775078723E-3</c:v>
                </c:pt>
                <c:pt idx="84">
                  <c:v>4.8312388226076926E-2</c:v>
                </c:pt>
                <c:pt idx="85">
                  <c:v>2.629163732262452E-2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A-4A5E-89CD-14F005487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711631"/>
        <c:axId val="154712463"/>
      </c:lineChart>
      <c:catAx>
        <c:axId val="15471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12463"/>
        <c:crosses val="autoZero"/>
        <c:auto val="1"/>
        <c:lblAlgn val="ctr"/>
        <c:lblOffset val="100"/>
        <c:noMultiLvlLbl val="0"/>
      </c:catAx>
      <c:valAx>
        <c:axId val="154712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11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NET INVESTMENT SHARE OF NET SURPLUS</a:t>
            </a:r>
          </a:p>
        </c:rich>
      </c:tx>
      <c:layout>
        <c:manualLayout>
          <c:xMode val="edge"/>
          <c:yMode val="edge"/>
          <c:x val="0.21297540429533557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351697099664605E-2"/>
          <c:y val="0.11805555555555555"/>
          <c:w val="0.87428018647968331"/>
          <c:h val="0.7426928404782735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Sheet1!$B$55:$CI$55</c:f>
              <c:numCache>
                <c:formatCode>0.0%</c:formatCode>
                <c:ptCount val="86"/>
                <c:pt idx="0">
                  <c:v>0.13119969284352848</c:v>
                </c:pt>
                <c:pt idx="1">
                  <c:v>7.7252566214674884E-2</c:v>
                </c:pt>
                <c:pt idx="2">
                  <c:v>0.15776531916986328</c:v>
                </c:pt>
                <c:pt idx="3">
                  <c:v>6.1117485584813176E-2</c:v>
                </c:pt>
                <c:pt idx="4">
                  <c:v>0.25697255960413878</c:v>
                </c:pt>
                <c:pt idx="5">
                  <c:v>0.15751611887744982</c:v>
                </c:pt>
                <c:pt idx="6">
                  <c:v>0.23272543282662725</c:v>
                </c:pt>
                <c:pt idx="7">
                  <c:v>2.471625830936525E-2</c:v>
                </c:pt>
                <c:pt idx="8">
                  <c:v>0.30299932168732735</c:v>
                </c:pt>
                <c:pt idx="9">
                  <c:v>0.17327596957226585</c:v>
                </c:pt>
                <c:pt idx="10">
                  <c:v>0.26182494981582888</c:v>
                </c:pt>
                <c:pt idx="11">
                  <c:v>0.13736918652334168</c:v>
                </c:pt>
                <c:pt idx="12">
                  <c:v>0.28863130804297327</c:v>
                </c:pt>
                <c:pt idx="13">
                  <c:v>0.14300448610109762</c:v>
                </c:pt>
                <c:pt idx="14">
                  <c:v>0.28381897086174818</c:v>
                </c:pt>
                <c:pt idx="15">
                  <c:v>0.12513556111456509</c:v>
                </c:pt>
                <c:pt idx="16">
                  <c:v>0.13455922745540247</c:v>
                </c:pt>
                <c:pt idx="17">
                  <c:v>-0.20499295094172201</c:v>
                </c:pt>
                <c:pt idx="18">
                  <c:v>3.5358384803031155E-2</c:v>
                </c:pt>
                <c:pt idx="19">
                  <c:v>-0.19477188144062391</c:v>
                </c:pt>
                <c:pt idx="20">
                  <c:v>0.1507745857437004</c:v>
                </c:pt>
                <c:pt idx="21">
                  <c:v>1.6932547825511526E-2</c:v>
                </c:pt>
                <c:pt idx="22">
                  <c:v>0.15263716894151694</c:v>
                </c:pt>
                <c:pt idx="23">
                  <c:v>2.8135288835678261E-2</c:v>
                </c:pt>
                <c:pt idx="24">
                  <c:v>0.2793758165802675</c:v>
                </c:pt>
                <c:pt idx="25">
                  <c:v>0.12935866458979789</c:v>
                </c:pt>
                <c:pt idx="26">
                  <c:v>0.2484363742677847</c:v>
                </c:pt>
                <c:pt idx="27">
                  <c:v>7.559196144019853E-2</c:v>
                </c:pt>
                <c:pt idx="28">
                  <c:v>0.17386818277532073</c:v>
                </c:pt>
                <c:pt idx="29">
                  <c:v>-5.826113737095126E-2</c:v>
                </c:pt>
                <c:pt idx="30">
                  <c:v>9.3111149287064002E-2</c:v>
                </c:pt>
                <c:pt idx="31">
                  <c:v>-7.5357461007686144E-2</c:v>
                </c:pt>
                <c:pt idx="32">
                  <c:v>0.1622314439092799</c:v>
                </c:pt>
                <c:pt idx="33">
                  <c:v>1.277243670408198E-2</c:v>
                </c:pt>
                <c:pt idx="34">
                  <c:v>0.14231348866457763</c:v>
                </c:pt>
                <c:pt idx="35">
                  <c:v>-4.9034920543940333E-2</c:v>
                </c:pt>
                <c:pt idx="36">
                  <c:v>0.22852901100242073</c:v>
                </c:pt>
                <c:pt idx="37">
                  <c:v>6.8220750128775098E-2</c:v>
                </c:pt>
                <c:pt idx="38">
                  <c:v>0.14200208885675245</c:v>
                </c:pt>
                <c:pt idx="39">
                  <c:v>1.1063775672411402E-2</c:v>
                </c:pt>
                <c:pt idx="40">
                  <c:v>0.18554405392392864</c:v>
                </c:pt>
                <c:pt idx="41">
                  <c:v>-2.6831484760928278E-2</c:v>
                </c:pt>
                <c:pt idx="42">
                  <c:v>0.1286406084433396</c:v>
                </c:pt>
                <c:pt idx="43">
                  <c:v>1.0053134432609577E-2</c:v>
                </c:pt>
                <c:pt idx="44">
                  <c:v>0.17495665833357338</c:v>
                </c:pt>
                <c:pt idx="45">
                  <c:v>9.0232458322359998E-3</c:v>
                </c:pt>
                <c:pt idx="46">
                  <c:v>0.12680098731416098</c:v>
                </c:pt>
                <c:pt idx="47">
                  <c:v>6.3879238635808286E-2</c:v>
                </c:pt>
                <c:pt idx="48">
                  <c:v>0.22970816637707869</c:v>
                </c:pt>
                <c:pt idx="49">
                  <c:v>9.2443192912859684E-2</c:v>
                </c:pt>
                <c:pt idx="50">
                  <c:v>0.18289228777211311</c:v>
                </c:pt>
                <c:pt idx="51">
                  <c:v>0.16043261231281233</c:v>
                </c:pt>
                <c:pt idx="52">
                  <c:v>0.20801433602725267</c:v>
                </c:pt>
                <c:pt idx="53">
                  <c:v>0.12056128293241695</c:v>
                </c:pt>
                <c:pt idx="54">
                  <c:v>0.29932984376239241</c:v>
                </c:pt>
                <c:pt idx="55">
                  <c:v>0.26523780854906587</c:v>
                </c:pt>
                <c:pt idx="56">
                  <c:v>0.27350934711732461</c:v>
                </c:pt>
                <c:pt idx="57">
                  <c:v>0.15357694401546579</c:v>
                </c:pt>
                <c:pt idx="58">
                  <c:v>0.23643194146092678</c:v>
                </c:pt>
                <c:pt idx="59">
                  <c:v>0.23521133776681866</c:v>
                </c:pt>
                <c:pt idx="60">
                  <c:v>0.28707351871273734</c:v>
                </c:pt>
                <c:pt idx="61">
                  <c:v>-1.7948717948717916E-2</c:v>
                </c:pt>
                <c:pt idx="62">
                  <c:v>7.180726979683616E-2</c:v>
                </c:pt>
                <c:pt idx="63">
                  <c:v>0.10644271320750193</c:v>
                </c:pt>
                <c:pt idx="64">
                  <c:v>0.26717349740392682</c:v>
                </c:pt>
                <c:pt idx="65">
                  <c:v>0.12238193856418517</c:v>
                </c:pt>
                <c:pt idx="66">
                  <c:v>0.19328835538421088</c:v>
                </c:pt>
                <c:pt idx="67">
                  <c:v>0.25103325192560477</c:v>
                </c:pt>
                <c:pt idx="68">
                  <c:v>0.33567575423388335</c:v>
                </c:pt>
                <c:pt idx="69">
                  <c:v>0.18233416105001754</c:v>
                </c:pt>
                <c:pt idx="70">
                  <c:v>0.29065657243594922</c:v>
                </c:pt>
                <c:pt idx="71">
                  <c:v>0.22734746378837842</c:v>
                </c:pt>
                <c:pt idx="72">
                  <c:v>0.24443411769675968</c:v>
                </c:pt>
                <c:pt idx="73">
                  <c:v>0.1221423056605306</c:v>
                </c:pt>
                <c:pt idx="74">
                  <c:v>0.21126409569497187</c:v>
                </c:pt>
                <c:pt idx="75">
                  <c:v>-5.1905452775950413E-2</c:v>
                </c:pt>
                <c:pt idx="76">
                  <c:v>0.11914745780514012</c:v>
                </c:pt>
                <c:pt idx="77">
                  <c:v>-5.0158313030941488E-2</c:v>
                </c:pt>
                <c:pt idx="78">
                  <c:v>0.11446178178100953</c:v>
                </c:pt>
                <c:pt idx="79">
                  <c:v>9.4844662218515452E-2</c:v>
                </c:pt>
                <c:pt idx="80">
                  <c:v>0.23430786788399555</c:v>
                </c:pt>
                <c:pt idx="81">
                  <c:v>7.4628164709978226E-2</c:v>
                </c:pt>
                <c:pt idx="82">
                  <c:v>0.1907437567861022</c:v>
                </c:pt>
                <c:pt idx="83">
                  <c:v>4.6273687849780677E-2</c:v>
                </c:pt>
                <c:pt idx="84">
                  <c:v>0.20613784341750077</c:v>
                </c:pt>
                <c:pt idx="85">
                  <c:v>0.12967205542725113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D-463B-9A7B-F0B5217A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747823"/>
        <c:axId val="154730351"/>
      </c:lineChart>
      <c:catAx>
        <c:axId val="1547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30351"/>
        <c:crosses val="autoZero"/>
        <c:auto val="1"/>
        <c:lblAlgn val="ctr"/>
        <c:lblOffset val="100"/>
        <c:noMultiLvlLbl val="0"/>
      </c:catAx>
      <c:valAx>
        <c:axId val="15473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47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RATE OF SURPLUS VALUE ANNUALISED </a:t>
            </a:r>
          </a:p>
        </c:rich>
      </c:tx>
      <c:layout>
        <c:manualLayout>
          <c:xMode val="edge"/>
          <c:yMode val="edge"/>
          <c:x val="0.2433505450372920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913191573944817E-2"/>
          <c:y val="0.10447425485426887"/>
          <c:w val="0.86460559899892031"/>
          <c:h val="0.7378646988498165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857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Sheet1!$B$56:$CI$56</c:f>
              <c:numCache>
                <c:formatCode>0.0%</c:formatCode>
                <c:ptCount val="86"/>
                <c:pt idx="0">
                  <c:v>1.4949002724361662</c:v>
                </c:pt>
                <c:pt idx="1">
                  <c:v>1.5562517525366317</c:v>
                </c:pt>
                <c:pt idx="2">
                  <c:v>1.5869193577779408</c:v>
                </c:pt>
                <c:pt idx="3">
                  <c:v>1.2758076394126832</c:v>
                </c:pt>
                <c:pt idx="4">
                  <c:v>1.8537423805457671</c:v>
                </c:pt>
                <c:pt idx="5">
                  <c:v>1.6793512079935786</c:v>
                </c:pt>
                <c:pt idx="6">
                  <c:v>1.7543225882201257</c:v>
                </c:pt>
                <c:pt idx="7">
                  <c:v>1.512020808470582</c:v>
                </c:pt>
                <c:pt idx="8">
                  <c:v>2.0836630000061209</c:v>
                </c:pt>
                <c:pt idx="9">
                  <c:v>1.8379089287580705</c:v>
                </c:pt>
                <c:pt idx="10">
                  <c:v>1.9398907378295325</c:v>
                </c:pt>
                <c:pt idx="11">
                  <c:v>1.6162465393141119</c:v>
                </c:pt>
                <c:pt idx="12">
                  <c:v>2.0137287122366705</c:v>
                </c:pt>
                <c:pt idx="13">
                  <c:v>1.9015551110182822</c:v>
                </c:pt>
                <c:pt idx="14">
                  <c:v>1.8215746662563905</c:v>
                </c:pt>
                <c:pt idx="15">
                  <c:v>1.189557924709238</c:v>
                </c:pt>
                <c:pt idx="16">
                  <c:v>1.3152386432745542</c:v>
                </c:pt>
                <c:pt idx="17">
                  <c:v>1.1421950651303008</c:v>
                </c:pt>
                <c:pt idx="18">
                  <c:v>1.3828942510350699</c:v>
                </c:pt>
                <c:pt idx="19">
                  <c:v>1.1417766999502266</c:v>
                </c:pt>
                <c:pt idx="20">
                  <c:v>1.5032384248704835</c:v>
                </c:pt>
                <c:pt idx="21">
                  <c:v>1.3667255254048143</c:v>
                </c:pt>
                <c:pt idx="22">
                  <c:v>1.5711745801200867</c:v>
                </c:pt>
                <c:pt idx="23">
                  <c:v>1.2877089083318032</c:v>
                </c:pt>
                <c:pt idx="24">
                  <c:v>1.7691210483111375</c:v>
                </c:pt>
                <c:pt idx="25">
                  <c:v>1.4505430960779084</c:v>
                </c:pt>
                <c:pt idx="26">
                  <c:v>1.6600709334476689</c:v>
                </c:pt>
                <c:pt idx="27">
                  <c:v>1.2262303784056532</c:v>
                </c:pt>
                <c:pt idx="28">
                  <c:v>1.6722007072138536</c:v>
                </c:pt>
                <c:pt idx="29">
                  <c:v>1.2311530936205741</c:v>
                </c:pt>
                <c:pt idx="30">
                  <c:v>1.4191825996573935</c:v>
                </c:pt>
                <c:pt idx="31">
                  <c:v>1.0014504344636763</c:v>
                </c:pt>
                <c:pt idx="32">
                  <c:v>1.4338068272800273</c:v>
                </c:pt>
                <c:pt idx="33">
                  <c:v>1.2410873906969837</c:v>
                </c:pt>
                <c:pt idx="34">
                  <c:v>1.4183152287551357</c:v>
                </c:pt>
                <c:pt idx="35">
                  <c:v>1.0045994949341823</c:v>
                </c:pt>
                <c:pt idx="36">
                  <c:v>1.5335493078353601</c:v>
                </c:pt>
                <c:pt idx="37">
                  <c:v>1.2250559987180394</c:v>
                </c:pt>
                <c:pt idx="38">
                  <c:v>1.4374556383732005</c:v>
                </c:pt>
                <c:pt idx="39">
                  <c:v>1.0566967510018965</c:v>
                </c:pt>
                <c:pt idx="40">
                  <c:v>1.4644908316065135</c:v>
                </c:pt>
                <c:pt idx="41">
                  <c:v>1.1832928037004076</c:v>
                </c:pt>
                <c:pt idx="42">
                  <c:v>1.3741448931872746</c:v>
                </c:pt>
                <c:pt idx="43">
                  <c:v>1.0156212128321573</c:v>
                </c:pt>
                <c:pt idx="44">
                  <c:v>1.4391165591294981</c:v>
                </c:pt>
                <c:pt idx="45">
                  <c:v>1.3297119726402618</c:v>
                </c:pt>
                <c:pt idx="46">
                  <c:v>1.350247030418815</c:v>
                </c:pt>
                <c:pt idx="47">
                  <c:v>0.98900950378169561</c:v>
                </c:pt>
                <c:pt idx="48">
                  <c:v>1.4994060944886665</c:v>
                </c:pt>
                <c:pt idx="49">
                  <c:v>1.2171463802847313</c:v>
                </c:pt>
                <c:pt idx="50">
                  <c:v>1.3722022087733443</c:v>
                </c:pt>
                <c:pt idx="51">
                  <c:v>1.0385634684087581</c:v>
                </c:pt>
                <c:pt idx="52">
                  <c:v>1.4263494017081597</c:v>
                </c:pt>
                <c:pt idx="53">
                  <c:v>1.2060658382471903</c:v>
                </c:pt>
                <c:pt idx="54">
                  <c:v>1.1960759610902341</c:v>
                </c:pt>
                <c:pt idx="55">
                  <c:v>0.91241491799588259</c:v>
                </c:pt>
                <c:pt idx="56">
                  <c:v>1.3199752012080477</c:v>
                </c:pt>
                <c:pt idx="57">
                  <c:v>1.0177361101672395</c:v>
                </c:pt>
                <c:pt idx="58">
                  <c:v>1.1257874734541766</c:v>
                </c:pt>
                <c:pt idx="59">
                  <c:v>0.82977418257109481</c:v>
                </c:pt>
                <c:pt idx="60">
                  <c:v>1.2358433516547433</c:v>
                </c:pt>
                <c:pt idx="61">
                  <c:v>0.58462701353637525</c:v>
                </c:pt>
                <c:pt idx="62">
                  <c:v>1.0343154131589909</c:v>
                </c:pt>
                <c:pt idx="63">
                  <c:v>0.86037750834683602</c:v>
                </c:pt>
                <c:pt idx="64">
                  <c:v>1.2955676249030772</c:v>
                </c:pt>
                <c:pt idx="65">
                  <c:v>1.0949925738066688</c:v>
                </c:pt>
                <c:pt idx="66">
                  <c:v>1.1155442150654515</c:v>
                </c:pt>
                <c:pt idx="67">
                  <c:v>0.88647157223677708</c:v>
                </c:pt>
                <c:pt idx="68">
                  <c:v>1.383659028951189</c:v>
                </c:pt>
                <c:pt idx="69">
                  <c:v>1.189017547011558</c:v>
                </c:pt>
                <c:pt idx="70">
                  <c:v>1.2561560859668062</c:v>
                </c:pt>
                <c:pt idx="71">
                  <c:v>0.89742861558937037</c:v>
                </c:pt>
                <c:pt idx="72">
                  <c:v>1.5825994428486889</c:v>
                </c:pt>
                <c:pt idx="73">
                  <c:v>1.2441214243754291</c:v>
                </c:pt>
                <c:pt idx="74">
                  <c:v>1.26517372480012</c:v>
                </c:pt>
                <c:pt idx="75">
                  <c:v>0.98931088253872035</c:v>
                </c:pt>
                <c:pt idx="76">
                  <c:v>1.2214568960717553</c:v>
                </c:pt>
                <c:pt idx="77">
                  <c:v>1.0284067950566493</c:v>
                </c:pt>
                <c:pt idx="78">
                  <c:v>0.97203896338924523</c:v>
                </c:pt>
                <c:pt idx="79">
                  <c:v>0.65965617558379253</c:v>
                </c:pt>
                <c:pt idx="80">
                  <c:v>1.1004209186823706</c:v>
                </c:pt>
                <c:pt idx="81">
                  <c:v>0.91253083550366276</c:v>
                </c:pt>
                <c:pt idx="82">
                  <c:v>0.95729628742679174</c:v>
                </c:pt>
                <c:pt idx="83">
                  <c:v>0.74547293746189458</c:v>
                </c:pt>
                <c:pt idx="84">
                  <c:v>1.1119312380657387</c:v>
                </c:pt>
                <c:pt idx="85">
                  <c:v>0.93726864057842207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5-47F7-B4FB-C028D808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2788240"/>
        <c:axId val="1702789200"/>
      </c:lineChart>
      <c:catAx>
        <c:axId val="170278824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789200"/>
        <c:crosses val="autoZero"/>
        <c:auto val="1"/>
        <c:lblAlgn val="ctr"/>
        <c:lblOffset val="100"/>
        <c:noMultiLvlLbl val="0"/>
      </c:catAx>
      <c:valAx>
        <c:axId val="170278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78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89359641940873"/>
          <c:y val="0.11615740740740743"/>
          <c:w val="0.87427983202940174"/>
          <c:h val="0.744838242226373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chemeClr val="accent2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Sheet1!$B$14:$CI$14</c:f>
              <c:numCache>
                <c:formatCode>#\ ##0.000</c:formatCode>
                <c:ptCount val="86"/>
                <c:pt idx="0">
                  <c:v>2931.4537876751815</c:v>
                </c:pt>
                <c:pt idx="1">
                  <c:v>2952.6603946225255</c:v>
                </c:pt>
                <c:pt idx="2">
                  <c:v>2968.8534679480181</c:v>
                </c:pt>
                <c:pt idx="3">
                  <c:v>3001.9932158297224</c:v>
                </c:pt>
                <c:pt idx="4">
                  <c:v>2993.6331827786848</c:v>
                </c:pt>
                <c:pt idx="5">
                  <c:v>3019.8210193365221</c:v>
                </c:pt>
                <c:pt idx="6">
                  <c:v>3044.7463424383095</c:v>
                </c:pt>
                <c:pt idx="7">
                  <c:v>3073.4181111462303</c:v>
                </c:pt>
                <c:pt idx="8">
                  <c:v>3094.2285384721145</c:v>
                </c:pt>
                <c:pt idx="9">
                  <c:v>3139.5498979862236</c:v>
                </c:pt>
                <c:pt idx="10">
                  <c:v>3183.6817970577549</c:v>
                </c:pt>
                <c:pt idx="11">
                  <c:v>3231.0624030949966</c:v>
                </c:pt>
                <c:pt idx="12">
                  <c:v>3246.4144323589589</c:v>
                </c:pt>
                <c:pt idx="13">
                  <c:v>3286.3242602831288</c:v>
                </c:pt>
                <c:pt idx="14">
                  <c:v>3319.7165957434177</c:v>
                </c:pt>
                <c:pt idx="15">
                  <c:v>3354.8231114711107</c:v>
                </c:pt>
                <c:pt idx="16">
                  <c:v>3345.4596978443537</c:v>
                </c:pt>
                <c:pt idx="17">
                  <c:v>3362.7816202863319</c:v>
                </c:pt>
                <c:pt idx="18">
                  <c:v>3383.467993163983</c:v>
                </c:pt>
                <c:pt idx="19">
                  <c:v>3404.6875721920746</c:v>
                </c:pt>
                <c:pt idx="20">
                  <c:v>3384.2256157987886</c:v>
                </c:pt>
                <c:pt idx="21">
                  <c:v>3406.4625501141868</c:v>
                </c:pt>
                <c:pt idx="22">
                  <c:v>3430.7115663166919</c:v>
                </c:pt>
                <c:pt idx="23">
                  <c:v>3455.8265226031886</c:v>
                </c:pt>
                <c:pt idx="24">
                  <c:v>3448.7710410105492</c:v>
                </c:pt>
                <c:pt idx="25">
                  <c:v>3477.1318873177215</c:v>
                </c:pt>
                <c:pt idx="26">
                  <c:v>3509.172222067245</c:v>
                </c:pt>
                <c:pt idx="27">
                  <c:v>3539.7244645753408</c:v>
                </c:pt>
                <c:pt idx="28">
                  <c:v>3545.2784961897669</c:v>
                </c:pt>
                <c:pt idx="29">
                  <c:v>3573.4801762459147</c:v>
                </c:pt>
                <c:pt idx="30">
                  <c:v>3604.9563117155039</c:v>
                </c:pt>
                <c:pt idx="31">
                  <c:v>3637.0281997647826</c:v>
                </c:pt>
                <c:pt idx="32">
                  <c:v>3630.3628414487303</c:v>
                </c:pt>
                <c:pt idx="33">
                  <c:v>3658.8683498563496</c:v>
                </c:pt>
                <c:pt idx="34">
                  <c:v>3686.9715605763354</c:v>
                </c:pt>
                <c:pt idx="35">
                  <c:v>3716.2419261661039</c:v>
                </c:pt>
                <c:pt idx="36">
                  <c:v>3715.8595634534327</c:v>
                </c:pt>
                <c:pt idx="37">
                  <c:v>3744.5285196754035</c:v>
                </c:pt>
                <c:pt idx="38">
                  <c:v>3776.2984451007228</c:v>
                </c:pt>
                <c:pt idx="39">
                  <c:v>3808.0479219552858</c:v>
                </c:pt>
                <c:pt idx="40">
                  <c:v>3812.047266665958</c:v>
                </c:pt>
                <c:pt idx="41">
                  <c:v>3844.6456603783095</c:v>
                </c:pt>
                <c:pt idx="42">
                  <c:v>3877.9103198214748</c:v>
                </c:pt>
                <c:pt idx="43">
                  <c:v>3911.4998857910473</c:v>
                </c:pt>
                <c:pt idx="44">
                  <c:v>3916.3992932909523</c:v>
                </c:pt>
                <c:pt idx="45">
                  <c:v>3947.8388197429967</c:v>
                </c:pt>
                <c:pt idx="46">
                  <c:v>3971.8761600789976</c:v>
                </c:pt>
                <c:pt idx="47">
                  <c:v>4002.6017535441952</c:v>
                </c:pt>
                <c:pt idx="48">
                  <c:v>4034.9195758735918</c:v>
                </c:pt>
                <c:pt idx="49">
                  <c:v>4079.5916651281746</c:v>
                </c:pt>
                <c:pt idx="50">
                  <c:v>4125.9425975788054</c:v>
                </c:pt>
                <c:pt idx="51">
                  <c:v>4175.5062568760741</c:v>
                </c:pt>
                <c:pt idx="52">
                  <c:v>4214.3788614960822</c:v>
                </c:pt>
                <c:pt idx="53">
                  <c:v>4272.0663557226262</c:v>
                </c:pt>
                <c:pt idx="54">
                  <c:v>4324.1840215970715</c:v>
                </c:pt>
                <c:pt idx="55">
                  <c:v>4385.5519394494086</c:v>
                </c:pt>
                <c:pt idx="56">
                  <c:v>4425.0723664293055</c:v>
                </c:pt>
                <c:pt idx="57">
                  <c:v>4479.5941404611503</c:v>
                </c:pt>
                <c:pt idx="58">
                  <c:v>4537.0149307754909</c:v>
                </c:pt>
                <c:pt idx="59">
                  <c:v>4593.72857067529</c:v>
                </c:pt>
                <c:pt idx="60">
                  <c:v>4559.8635266074343</c:v>
                </c:pt>
                <c:pt idx="61">
                  <c:v>4539.3136328756573</c:v>
                </c:pt>
                <c:pt idx="62">
                  <c:v>4568.7091910920026</c:v>
                </c:pt>
                <c:pt idx="63">
                  <c:v>4682.3218114547717</c:v>
                </c:pt>
                <c:pt idx="64">
                  <c:v>4697.7126946628377</c:v>
                </c:pt>
                <c:pt idx="65">
                  <c:v>4716.750980919187</c:v>
                </c:pt>
                <c:pt idx="66">
                  <c:v>4746.5830488884421</c:v>
                </c:pt>
                <c:pt idx="67">
                  <c:v>4966.0914199800009</c:v>
                </c:pt>
                <c:pt idx="68">
                  <c:v>5075.6271420610237</c:v>
                </c:pt>
                <c:pt idx="69">
                  <c:v>4880.8729999999996</c:v>
                </c:pt>
                <c:pt idx="70">
                  <c:v>5332.5225088629877</c:v>
                </c:pt>
                <c:pt idx="71">
                  <c:v>5606.0542593226746</c:v>
                </c:pt>
                <c:pt idx="72">
                  <c:v>5626.66</c:v>
                </c:pt>
                <c:pt idx="73" formatCode="##\ ##0.000;\–##\ ##0.000;\–">
                  <c:v>5656.9403396209073</c:v>
                </c:pt>
                <c:pt idx="74" formatCode="##\ ##0.000;\–##\ ##0.000;\–">
                  <c:v>5691.2592881562405</c:v>
                </c:pt>
                <c:pt idx="75" formatCode="##\ ##0.000;\–##\ ##0.000;\–">
                  <c:v>5702.3430773905602</c:v>
                </c:pt>
                <c:pt idx="76" formatCode="##\ ##0.000;\–##\ ##0.000;\–">
                  <c:v>5706.1875876307467</c:v>
                </c:pt>
                <c:pt idx="77" formatCode="##\ ##0.000;\–##\ ##0.000;\–">
                  <c:v>5705.5449500738659</c:v>
                </c:pt>
                <c:pt idx="78" formatCode="##\ ##0.000;\–##\ ##0.000;\–">
                  <c:v>5719.5391940919344</c:v>
                </c:pt>
                <c:pt idx="79" formatCode="##\ ##0.000;\–##\ ##0.000;\–">
                  <c:v>5739.419969942016</c:v>
                </c:pt>
                <c:pt idx="80" formatCode="##\ ##0.000;\–##\ ##0.000;\–">
                  <c:v>5760.0805642135683</c:v>
                </c:pt>
                <c:pt idx="81" formatCode="##\ ##0.000;\–##\ ##0.000;\–">
                  <c:v>5771.5201087834894</c:v>
                </c:pt>
                <c:pt idx="82" formatCode="##\ ##0.000;\–##\ ##0.000;\–">
                  <c:v>5801.3552614838309</c:v>
                </c:pt>
                <c:pt idx="83" formatCode="##\ ##0.000;\–##\ ##0.000;\–">
                  <c:v>5820.9037447679757</c:v>
                </c:pt>
                <c:pt idx="84" formatCode="##\ ##0.000;\–##\ ##0.000;\–">
                  <c:v>5833.7269458100063</c:v>
                </c:pt>
                <c:pt idx="85" formatCode="##\ ##0.000;\–##\ ##0.000;\–">
                  <c:v>5850.3879274534656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4-4F10-A1AD-D6716AA3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758895"/>
        <c:axId val="719765615"/>
      </c:lineChart>
      <c:catAx>
        <c:axId val="719758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65615"/>
        <c:crosses val="autoZero"/>
        <c:auto val="1"/>
        <c:lblAlgn val="ctr"/>
        <c:lblOffset val="100"/>
        <c:noMultiLvlLbl val="0"/>
      </c:catAx>
      <c:valAx>
        <c:axId val="719765615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8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ANNUAL NET SURPLUS (NVA - compensation)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Sheet1!$B$76:$CI$76</c:f>
              <c:numCache>
                <c:formatCode>General</c:formatCode>
                <c:ptCount val="86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  <c:pt idx="40">
                  <c:v>2015</c:v>
                </c:pt>
                <c:pt idx="44">
                  <c:v>2016</c:v>
                </c:pt>
                <c:pt idx="48">
                  <c:v>2017</c:v>
                </c:pt>
                <c:pt idx="52">
                  <c:v>2018</c:v>
                </c:pt>
                <c:pt idx="56">
                  <c:v>2019</c:v>
                </c:pt>
                <c:pt idx="60">
                  <c:v>2020</c:v>
                </c:pt>
                <c:pt idx="64">
                  <c:v>2021</c:v>
                </c:pt>
                <c:pt idx="68">
                  <c:v>2022</c:v>
                </c:pt>
                <c:pt idx="72">
                  <c:v>2023</c:v>
                </c:pt>
                <c:pt idx="76">
                  <c:v>2024</c:v>
                </c:pt>
                <c:pt idx="80">
                  <c:v>2025</c:v>
                </c:pt>
                <c:pt idx="84">
                  <c:v>2026</c:v>
                </c:pt>
              </c:numCache>
            </c:numRef>
          </c:cat>
          <c:val>
            <c:numRef>
              <c:f>Sheet1!$B$11:$CI$11</c:f>
              <c:numCache>
                <c:formatCode>##\ ##0.000;\–##\ ##0.000;\–</c:formatCode>
                <c:ptCount val="86"/>
                <c:pt idx="0">
                  <c:v>72.927000000000078</c:v>
                </c:pt>
                <c:pt idx="1">
                  <c:v>78.910000000000025</c:v>
                </c:pt>
                <c:pt idx="2">
                  <c:v>81.336000000000013</c:v>
                </c:pt>
                <c:pt idx="3">
                  <c:v>68.851000000000198</c:v>
                </c:pt>
                <c:pt idx="4">
                  <c:v>88.919999999999959</c:v>
                </c:pt>
                <c:pt idx="5">
                  <c:v>85.769000000000034</c:v>
                </c:pt>
                <c:pt idx="6">
                  <c:v>90.913999999999987</c:v>
                </c:pt>
                <c:pt idx="7">
                  <c:v>83.791000000000111</c:v>
                </c:pt>
                <c:pt idx="8">
                  <c:v>101.72299999999998</c:v>
                </c:pt>
                <c:pt idx="9">
                  <c:v>96.228000000000009</c:v>
                </c:pt>
                <c:pt idx="10">
                  <c:v>102.62200000000007</c:v>
                </c:pt>
                <c:pt idx="11">
                  <c:v>91.447000000000003</c:v>
                </c:pt>
                <c:pt idx="12">
                  <c:v>100.24899999999988</c:v>
                </c:pt>
                <c:pt idx="13">
                  <c:v>99.863999999999947</c:v>
                </c:pt>
                <c:pt idx="14">
                  <c:v>96.78000000000003</c:v>
                </c:pt>
                <c:pt idx="15">
                  <c:v>69.15700000000021</c:v>
                </c:pt>
                <c:pt idx="16">
                  <c:v>69.173999999999978</c:v>
                </c:pt>
                <c:pt idx="17">
                  <c:v>63.129000000000133</c:v>
                </c:pt>
                <c:pt idx="18">
                  <c:v>77.068000000000097</c:v>
                </c:pt>
                <c:pt idx="19">
                  <c:v>67.442999999999984</c:v>
                </c:pt>
                <c:pt idx="20">
                  <c:v>81.591999999999928</c:v>
                </c:pt>
                <c:pt idx="21">
                  <c:v>75.534999999999854</c:v>
                </c:pt>
                <c:pt idx="22">
                  <c:v>88.503999999999905</c:v>
                </c:pt>
                <c:pt idx="23">
                  <c:v>76.842999999999847</c:v>
                </c:pt>
                <c:pt idx="24">
                  <c:v>94.907999999999902</c:v>
                </c:pt>
                <c:pt idx="25">
                  <c:v>81.533000000000044</c:v>
                </c:pt>
                <c:pt idx="26">
                  <c:v>95.77099999999993</c:v>
                </c:pt>
                <c:pt idx="27">
                  <c:v>75.934000000000225</c:v>
                </c:pt>
                <c:pt idx="28">
                  <c:v>94.980000000000189</c:v>
                </c:pt>
                <c:pt idx="29">
                  <c:v>74.68100000000004</c:v>
                </c:pt>
                <c:pt idx="30">
                  <c:v>87.315000000000026</c:v>
                </c:pt>
                <c:pt idx="31">
                  <c:v>66.230999999999938</c:v>
                </c:pt>
                <c:pt idx="32">
                  <c:v>86.99300000000008</c:v>
                </c:pt>
                <c:pt idx="33">
                  <c:v>79.467999999999961</c:v>
                </c:pt>
                <c:pt idx="34">
                  <c:v>92.233000000000118</c:v>
                </c:pt>
                <c:pt idx="35">
                  <c:v>69.787000000000091</c:v>
                </c:pt>
                <c:pt idx="36">
                  <c:v>98.341999999999757</c:v>
                </c:pt>
                <c:pt idx="37">
                  <c:v>83.478999999999871</c:v>
                </c:pt>
                <c:pt idx="38">
                  <c:v>99.576000000000136</c:v>
                </c:pt>
                <c:pt idx="39">
                  <c:v>78.635000000000446</c:v>
                </c:pt>
                <c:pt idx="40">
                  <c:v>99.696000000000083</c:v>
                </c:pt>
                <c:pt idx="41">
                  <c:v>85.83200000000005</c:v>
                </c:pt>
                <c:pt idx="42">
                  <c:v>100.97900000000016</c:v>
                </c:pt>
                <c:pt idx="43">
                  <c:v>80.173999999999978</c:v>
                </c:pt>
                <c:pt idx="44">
                  <c:v>104.40299999999968</c:v>
                </c:pt>
                <c:pt idx="45">
                  <c:v>102.51300000000026</c:v>
                </c:pt>
                <c:pt idx="46">
                  <c:v>104.52600000000001</c:v>
                </c:pt>
                <c:pt idx="47">
                  <c:v>81.747999999999934</c:v>
                </c:pt>
                <c:pt idx="48">
                  <c:v>112.80399999999997</c:v>
                </c:pt>
                <c:pt idx="49">
                  <c:v>97.303000000000054</c:v>
                </c:pt>
                <c:pt idx="50">
                  <c:v>111.21299999999985</c:v>
                </c:pt>
                <c:pt idx="51">
                  <c:v>90.150000000000034</c:v>
                </c:pt>
                <c:pt idx="52">
                  <c:v>112.72299999999996</c:v>
                </c:pt>
                <c:pt idx="53">
                  <c:v>101.26800000000003</c:v>
                </c:pt>
                <c:pt idx="54">
                  <c:v>100.8719999999999</c:v>
                </c:pt>
                <c:pt idx="55">
                  <c:v>83.049999999999841</c:v>
                </c:pt>
                <c:pt idx="56">
                  <c:v>109.49900000000025</c:v>
                </c:pt>
                <c:pt idx="57">
                  <c:v>90.006999999999948</c:v>
                </c:pt>
                <c:pt idx="58">
                  <c:v>101.94899999999996</c:v>
                </c:pt>
                <c:pt idx="59">
                  <c:v>80.298000000000229</c:v>
                </c:pt>
                <c:pt idx="60">
                  <c:v>105.83700000000005</c:v>
                </c:pt>
                <c:pt idx="61">
                  <c:v>51.869999999999948</c:v>
                </c:pt>
                <c:pt idx="62">
                  <c:v>94.307999999999936</c:v>
                </c:pt>
                <c:pt idx="63">
                  <c:v>82.278999999999883</c:v>
                </c:pt>
                <c:pt idx="64">
                  <c:v>110.35900000000021</c:v>
                </c:pt>
                <c:pt idx="65">
                  <c:v>98.021000000000129</c:v>
                </c:pt>
                <c:pt idx="66">
                  <c:v>102.71699999999998</c:v>
                </c:pt>
                <c:pt idx="67">
                  <c:v>85.168000000000234</c:v>
                </c:pt>
                <c:pt idx="68">
                  <c:v>116.97299999999984</c:v>
                </c:pt>
                <c:pt idx="69">
                  <c:v>104.30300000000011</c:v>
                </c:pt>
                <c:pt idx="70">
                  <c:v>111.74699999999996</c:v>
                </c:pt>
                <c:pt idx="71">
                  <c:v>89.40500000000003</c:v>
                </c:pt>
                <c:pt idx="72">
                  <c:v>142.02600000000001</c:v>
                </c:pt>
                <c:pt idx="73">
                  <c:v>123.04500000000007</c:v>
                </c:pt>
                <c:pt idx="74">
                  <c:v>128.40800000000019</c:v>
                </c:pt>
                <c:pt idx="75">
                  <c:v>110.97100000000023</c:v>
                </c:pt>
                <c:pt idx="76">
                  <c:v>123.77100000000002</c:v>
                </c:pt>
                <c:pt idx="77">
                  <c:v>109.5930000000003</c:v>
                </c:pt>
                <c:pt idx="78">
                  <c:v>103.69399999999985</c:v>
                </c:pt>
                <c:pt idx="79">
                  <c:v>76.736000000000047</c:v>
                </c:pt>
                <c:pt idx="80">
                  <c:v>119.16800000000001</c:v>
                </c:pt>
                <c:pt idx="81">
                  <c:v>103.40600000000006</c:v>
                </c:pt>
                <c:pt idx="82">
                  <c:v>110.51999999999987</c:v>
                </c:pt>
                <c:pt idx="83">
                  <c:v>92.558000000000334</c:v>
                </c:pt>
                <c:pt idx="84">
                  <c:v>125.93999999999983</c:v>
                </c:pt>
                <c:pt idx="85">
                  <c:v>108.25000000000006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0-4D6F-868E-3E0B73867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8639776"/>
        <c:axId val="1574603488"/>
      </c:lineChart>
      <c:catAx>
        <c:axId val="1898639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4603488"/>
        <c:crosses val="autoZero"/>
        <c:auto val="1"/>
        <c:lblAlgn val="ctr"/>
        <c:lblOffset val="100"/>
        <c:noMultiLvlLbl val="0"/>
      </c:catAx>
      <c:valAx>
        <c:axId val="157460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\ ##0.000;\–##\ ##0.000;\–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63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758824</xdr:colOff>
      <xdr:row>80</xdr:row>
      <xdr:rowOff>165100</xdr:rowOff>
    </xdr:from>
    <xdr:to>
      <xdr:col>7</xdr:col>
      <xdr:colOff>222250</xdr:colOff>
      <xdr:row>98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F2067C-2D5F-911B-53D1-54EF23C6A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358774</xdr:colOff>
      <xdr:row>81</xdr:row>
      <xdr:rowOff>82550</xdr:rowOff>
    </xdr:from>
    <xdr:to>
      <xdr:col>16</xdr:col>
      <xdr:colOff>368300</xdr:colOff>
      <xdr:row>99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A594D4-AF1E-D09D-35F4-649816D80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635000</xdr:colOff>
      <xdr:row>80</xdr:row>
      <xdr:rowOff>158750</xdr:rowOff>
    </xdr:from>
    <xdr:to>
      <xdr:col>26</xdr:col>
      <xdr:colOff>336550</xdr:colOff>
      <xdr:row>99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8F75C6B-1350-C40B-99D1-56C43226A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448944</xdr:colOff>
      <xdr:row>81</xdr:row>
      <xdr:rowOff>158750</xdr:rowOff>
    </xdr:from>
    <xdr:to>
      <xdr:col>34</xdr:col>
      <xdr:colOff>687069</xdr:colOff>
      <xdr:row>98</xdr:row>
      <xdr:rowOff>1270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EB8A77-87FD-BAF9-9982-6291674052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27304</xdr:colOff>
      <xdr:row>82</xdr:row>
      <xdr:rowOff>16510</xdr:rowOff>
    </xdr:from>
    <xdr:to>
      <xdr:col>44</xdr:col>
      <xdr:colOff>93980</xdr:colOff>
      <xdr:row>97</xdr:row>
      <xdr:rowOff>99060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FF7C7B-87A7-64DC-CF03-7FBA805F2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12064</xdr:colOff>
      <xdr:row>82</xdr:row>
      <xdr:rowOff>29210</xdr:rowOff>
    </xdr:from>
    <xdr:to>
      <xdr:col>52</xdr:col>
      <xdr:colOff>488950</xdr:colOff>
      <xdr:row>97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F3B72EE-003F-67F8-C084-EC50726E0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53</xdr:col>
      <xdr:colOff>137794</xdr:colOff>
      <xdr:row>82</xdr:row>
      <xdr:rowOff>45084</xdr:rowOff>
    </xdr:from>
    <xdr:to>
      <xdr:col>61</xdr:col>
      <xdr:colOff>140970</xdr:colOff>
      <xdr:row>98</xdr:row>
      <xdr:rowOff>130809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B1C54BC-0B9D-CD18-777F-A7EBF3130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61</xdr:col>
      <xdr:colOff>318135</xdr:colOff>
      <xdr:row>82</xdr:row>
      <xdr:rowOff>39370</xdr:rowOff>
    </xdr:from>
    <xdr:to>
      <xdr:col>68</xdr:col>
      <xdr:colOff>690880</xdr:colOff>
      <xdr:row>98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06B5BB-BE0C-EB25-7CDA-43E35D50A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167640</xdr:colOff>
      <xdr:row>103</xdr:row>
      <xdr:rowOff>146050</xdr:rowOff>
    </xdr:from>
    <xdr:to>
      <xdr:col>15</xdr:col>
      <xdr:colOff>463549</xdr:colOff>
      <xdr:row>119</xdr:row>
      <xdr:rowOff>114300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F0ACF99-27B9-A4AA-CD51-104906619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669924</xdr:colOff>
      <xdr:row>103</xdr:row>
      <xdr:rowOff>152400</xdr:rowOff>
    </xdr:from>
    <xdr:to>
      <xdr:col>6</xdr:col>
      <xdr:colOff>577849</xdr:colOff>
      <xdr:row>118</xdr:row>
      <xdr:rowOff>133350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48B6F40-1823-A4AD-0524-0C81978D5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12064</xdr:colOff>
      <xdr:row>103</xdr:row>
      <xdr:rowOff>130810</xdr:rowOff>
    </xdr:from>
    <xdr:to>
      <xdr:col>24</xdr:col>
      <xdr:colOff>129539</xdr:colOff>
      <xdr:row>118</xdr:row>
      <xdr:rowOff>111760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C515ED7-8C31-000F-4AA2-46DE88F136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373380</xdr:colOff>
      <xdr:row>103</xdr:row>
      <xdr:rowOff>84455</xdr:rowOff>
    </xdr:from>
    <xdr:to>
      <xdr:col>32</xdr:col>
      <xdr:colOff>151130</xdr:colOff>
      <xdr:row>118</xdr:row>
      <xdr:rowOff>65405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4E73D0B-BB13-F0CA-689C-D82FED7B8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33</xdr:col>
      <xdr:colOff>44450</xdr:colOff>
      <xdr:row>103</xdr:row>
      <xdr:rowOff>95250</xdr:rowOff>
    </xdr:from>
    <xdr:to>
      <xdr:col>41</xdr:col>
      <xdr:colOff>525780</xdr:colOff>
      <xdr:row>125</xdr:row>
      <xdr:rowOff>99060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FE288DE-EBD3-1BF7-BB18-24444703B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41</xdr:col>
      <xdr:colOff>638174</xdr:colOff>
      <xdr:row>102</xdr:row>
      <xdr:rowOff>139700</xdr:rowOff>
    </xdr:from>
    <xdr:to>
      <xdr:col>49</xdr:col>
      <xdr:colOff>241300</xdr:colOff>
      <xdr:row>122</xdr:row>
      <xdr:rowOff>31750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48621DA4-2AB7-F55F-7D91-D7260AA0D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49</xdr:col>
      <xdr:colOff>472440</xdr:colOff>
      <xdr:row>102</xdr:row>
      <xdr:rowOff>133350</xdr:rowOff>
    </xdr:from>
    <xdr:to>
      <xdr:col>58</xdr:col>
      <xdr:colOff>396240</xdr:colOff>
      <xdr:row>121</xdr:row>
      <xdr:rowOff>175260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919A9177-5426-CF91-2525-938FDBD066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59</xdr:col>
      <xdr:colOff>426720</xdr:colOff>
      <xdr:row>103</xdr:row>
      <xdr:rowOff>11430</xdr:rowOff>
    </xdr:from>
    <xdr:to>
      <xdr:col>67</xdr:col>
      <xdr:colOff>342900</xdr:colOff>
      <xdr:row>121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02B6C09-21C2-FFB5-3766-40F0C198B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CA79-C098-44D4-AB0A-BA428D423467}">
  <dimension ref="A1:CM137"/>
  <sheetViews>
    <sheetView tabSelected="1" workbookViewId="0">
      <selection activeCell="CI69" sqref="CI69"/>
    </sheetView>
  </sheetViews>
  <sheetFormatPr defaultRowHeight="14.4"/>
  <cols>
    <col min="1" max="1" width="35.5546875" style="9" customWidth="1"/>
    <col min="2" max="41" width="10.33203125" style="9" customWidth="1"/>
    <col min="42" max="49" width="10.33203125" style="15" customWidth="1"/>
    <col min="50" max="53" width="10.33203125" style="19" customWidth="1"/>
    <col min="54" max="71" width="10.33203125" style="23" customWidth="1"/>
    <col min="73" max="74" width="10.33203125" style="15" customWidth="1"/>
    <col min="77" max="78" width="8.77734375" style="15" customWidth="1"/>
    <col min="80" max="83" width="10.6640625" style="108" customWidth="1"/>
    <col min="85" max="85" width="10.77734375" style="122" customWidth="1"/>
    <col min="86" max="86" width="10.44140625" style="122" customWidth="1"/>
    <col min="87" max="87" width="11" style="122" customWidth="1"/>
    <col min="88" max="88" width="35.5546875" style="9" customWidth="1"/>
    <col min="89" max="89" width="11.6640625" customWidth="1"/>
  </cols>
  <sheetData>
    <row r="1" spans="1:91">
      <c r="A1" s="9" t="s">
        <v>69</v>
      </c>
      <c r="BY1" s="93"/>
      <c r="BZ1" s="104"/>
      <c r="CA1" s="104"/>
      <c r="CF1" s="117"/>
      <c r="CG1" s="117"/>
      <c r="CH1" s="117"/>
      <c r="CI1" s="117"/>
    </row>
    <row r="2" spans="1:91" s="89" customFormat="1">
      <c r="A2" s="85"/>
      <c r="B2" s="85">
        <v>2005</v>
      </c>
      <c r="C2" s="85"/>
      <c r="D2" s="85"/>
      <c r="E2" s="85"/>
      <c r="F2" s="85">
        <v>2006</v>
      </c>
      <c r="G2" s="85"/>
      <c r="H2" s="85"/>
      <c r="I2" s="85"/>
      <c r="J2" s="85">
        <v>2007</v>
      </c>
      <c r="K2" s="85"/>
      <c r="L2" s="85"/>
      <c r="M2" s="85"/>
      <c r="N2" s="85">
        <v>2008</v>
      </c>
      <c r="O2" s="85"/>
      <c r="P2" s="85"/>
      <c r="Q2" s="85"/>
      <c r="R2" s="85">
        <v>2009</v>
      </c>
      <c r="S2" s="85"/>
      <c r="T2" s="85"/>
      <c r="U2" s="85"/>
      <c r="V2" s="85">
        <v>2010</v>
      </c>
      <c r="W2" s="85"/>
      <c r="X2" s="85"/>
      <c r="Y2" s="85"/>
      <c r="Z2" s="85">
        <v>2011</v>
      </c>
      <c r="AA2" s="85"/>
      <c r="AB2" s="85"/>
      <c r="AC2" s="85"/>
      <c r="AD2" s="85">
        <v>2012</v>
      </c>
      <c r="AE2" s="85"/>
      <c r="AF2" s="85"/>
      <c r="AG2" s="85"/>
      <c r="AH2" s="85">
        <v>2013</v>
      </c>
      <c r="AI2" s="85"/>
      <c r="AJ2" s="85"/>
      <c r="AK2" s="85"/>
      <c r="AL2" s="85">
        <v>2014</v>
      </c>
      <c r="AM2" s="85"/>
      <c r="AN2" s="85"/>
      <c r="AO2" s="85"/>
      <c r="AP2" s="86">
        <v>2015</v>
      </c>
      <c r="AQ2" s="86"/>
      <c r="AR2" s="86"/>
      <c r="AS2" s="86"/>
      <c r="AT2" s="86">
        <v>2016</v>
      </c>
      <c r="AU2" s="86"/>
      <c r="AV2" s="86"/>
      <c r="AW2" s="86"/>
      <c r="AX2" s="87">
        <v>2017</v>
      </c>
      <c r="AY2" s="87"/>
      <c r="AZ2" s="87"/>
      <c r="BA2" s="87"/>
      <c r="BB2" s="88">
        <v>2018</v>
      </c>
      <c r="BC2" s="88"/>
      <c r="BD2" s="88"/>
      <c r="BE2" s="88"/>
      <c r="BF2" s="88">
        <v>2019</v>
      </c>
      <c r="BG2" s="88"/>
      <c r="BH2" s="88"/>
      <c r="BI2" s="88"/>
      <c r="BJ2" s="88">
        <v>2020</v>
      </c>
      <c r="BK2" s="88"/>
      <c r="BL2" s="88"/>
      <c r="BM2" s="88"/>
      <c r="BN2" s="88">
        <v>2021</v>
      </c>
      <c r="BO2" s="88"/>
      <c r="BP2" s="88"/>
      <c r="BQ2" s="88"/>
      <c r="BR2" s="88">
        <v>2022</v>
      </c>
      <c r="BS2" s="88"/>
      <c r="BU2" s="90"/>
      <c r="BV2" s="90">
        <v>2023</v>
      </c>
      <c r="BW2" s="91"/>
      <c r="BX2" s="91"/>
      <c r="BY2" s="93"/>
      <c r="BZ2" s="105">
        <v>2024</v>
      </c>
      <c r="CA2" s="105"/>
      <c r="CB2" s="108"/>
      <c r="CC2" s="108"/>
      <c r="CD2" s="108">
        <v>2025</v>
      </c>
      <c r="CE2" s="108"/>
      <c r="CF2" s="117"/>
      <c r="CG2" s="117"/>
      <c r="CH2" s="123">
        <v>2026</v>
      </c>
      <c r="CI2" s="123"/>
      <c r="CJ2" s="85"/>
    </row>
    <row r="3" spans="1:91" ht="30.6">
      <c r="A3" s="3" t="s">
        <v>0</v>
      </c>
      <c r="B3" s="10" t="s">
        <v>38</v>
      </c>
      <c r="C3" s="10" t="s">
        <v>38</v>
      </c>
      <c r="D3" s="10" t="s">
        <v>38</v>
      </c>
      <c r="E3" s="10" t="s">
        <v>38</v>
      </c>
      <c r="F3" s="10" t="s">
        <v>38</v>
      </c>
      <c r="G3" s="10" t="s">
        <v>38</v>
      </c>
      <c r="H3" s="10" t="s">
        <v>38</v>
      </c>
      <c r="I3" s="10" t="s">
        <v>38</v>
      </c>
      <c r="J3" s="10" t="s">
        <v>38</v>
      </c>
      <c r="K3" s="10" t="s">
        <v>38</v>
      </c>
      <c r="L3" s="10" t="s">
        <v>38</v>
      </c>
      <c r="M3" s="10" t="s">
        <v>38</v>
      </c>
      <c r="N3" s="10" t="s">
        <v>38</v>
      </c>
      <c r="O3" s="10" t="s">
        <v>38</v>
      </c>
      <c r="P3" s="10" t="s">
        <v>38</v>
      </c>
      <c r="Q3" s="10" t="s">
        <v>38</v>
      </c>
      <c r="R3" s="10" t="s">
        <v>38</v>
      </c>
      <c r="S3" s="10" t="s">
        <v>38</v>
      </c>
      <c r="T3" s="10" t="s">
        <v>38</v>
      </c>
      <c r="U3" s="10" t="s">
        <v>38</v>
      </c>
      <c r="V3" s="10" t="s">
        <v>38</v>
      </c>
      <c r="W3" s="10" t="s">
        <v>38</v>
      </c>
      <c r="X3" s="10" t="s">
        <v>38</v>
      </c>
      <c r="Y3" s="10" t="s">
        <v>38</v>
      </c>
      <c r="Z3" s="10" t="s">
        <v>38</v>
      </c>
      <c r="AA3" s="10" t="s">
        <v>38</v>
      </c>
      <c r="AB3" s="10" t="s">
        <v>38</v>
      </c>
      <c r="AC3" s="10" t="s">
        <v>38</v>
      </c>
      <c r="AD3" s="10" t="s">
        <v>38</v>
      </c>
      <c r="AE3" s="10" t="s">
        <v>38</v>
      </c>
      <c r="AF3" s="10" t="s">
        <v>38</v>
      </c>
      <c r="AG3" s="10" t="s">
        <v>38</v>
      </c>
      <c r="AH3" s="10" t="s">
        <v>38</v>
      </c>
      <c r="AI3" s="10" t="s">
        <v>38</v>
      </c>
      <c r="AJ3" s="10" t="s">
        <v>38</v>
      </c>
      <c r="AK3" s="10" t="s">
        <v>38</v>
      </c>
      <c r="AL3" s="10" t="s">
        <v>38</v>
      </c>
      <c r="AM3" s="10" t="s">
        <v>38</v>
      </c>
      <c r="AN3" s="10" t="s">
        <v>38</v>
      </c>
      <c r="AO3" s="10" t="s">
        <v>38</v>
      </c>
      <c r="AP3" s="10" t="s">
        <v>38</v>
      </c>
      <c r="AQ3" s="10" t="s">
        <v>38</v>
      </c>
      <c r="AR3" s="10" t="s">
        <v>38</v>
      </c>
      <c r="AS3" s="10" t="s">
        <v>38</v>
      </c>
      <c r="AT3" s="10" t="s">
        <v>38</v>
      </c>
      <c r="AU3" s="10" t="s">
        <v>38</v>
      </c>
      <c r="AV3" s="10" t="s">
        <v>38</v>
      </c>
      <c r="AW3" s="10" t="s">
        <v>38</v>
      </c>
      <c r="AX3" s="10" t="s">
        <v>38</v>
      </c>
      <c r="AY3" s="10" t="s">
        <v>38</v>
      </c>
      <c r="AZ3" s="10" t="s">
        <v>38</v>
      </c>
      <c r="BA3" s="10" t="s">
        <v>38</v>
      </c>
      <c r="BB3" s="10" t="s">
        <v>38</v>
      </c>
      <c r="BC3" s="10" t="s">
        <v>38</v>
      </c>
      <c r="BD3" s="10" t="s">
        <v>38</v>
      </c>
      <c r="BE3" s="10" t="s">
        <v>38</v>
      </c>
      <c r="BF3" s="10" t="s">
        <v>38</v>
      </c>
      <c r="BG3" s="10" t="s">
        <v>38</v>
      </c>
      <c r="BH3" s="10" t="s">
        <v>38</v>
      </c>
      <c r="BI3" s="10" t="s">
        <v>38</v>
      </c>
      <c r="BJ3" s="10" t="s">
        <v>38</v>
      </c>
      <c r="BK3" s="10" t="s">
        <v>38</v>
      </c>
      <c r="BL3" s="10" t="s">
        <v>38</v>
      </c>
      <c r="BM3" s="10" t="s">
        <v>38</v>
      </c>
      <c r="BN3" s="10" t="s">
        <v>38</v>
      </c>
      <c r="BO3" s="10" t="s">
        <v>38</v>
      </c>
      <c r="BP3" s="10" t="s">
        <v>38</v>
      </c>
      <c r="BQ3" s="10" t="s">
        <v>38</v>
      </c>
      <c r="BR3" s="10" t="s">
        <v>38</v>
      </c>
      <c r="BS3" s="10" t="s">
        <v>38</v>
      </c>
      <c r="BT3" s="10" t="s">
        <v>38</v>
      </c>
      <c r="BU3" s="10" t="s">
        <v>38</v>
      </c>
      <c r="BV3" s="10" t="s">
        <v>38</v>
      </c>
      <c r="BW3" s="10" t="s">
        <v>38</v>
      </c>
      <c r="BX3" s="10" t="s">
        <v>38</v>
      </c>
      <c r="BY3" s="10" t="s">
        <v>38</v>
      </c>
      <c r="BZ3" s="10" t="s">
        <v>38</v>
      </c>
      <c r="CA3" s="10" t="s">
        <v>38</v>
      </c>
      <c r="CB3" s="10" t="s">
        <v>38</v>
      </c>
      <c r="CC3" s="10" t="s">
        <v>38</v>
      </c>
      <c r="CD3" s="109"/>
      <c r="CE3" s="109"/>
      <c r="CF3" s="118" t="s">
        <v>38</v>
      </c>
      <c r="CG3" s="118" t="s">
        <v>38</v>
      </c>
      <c r="CH3" s="118" t="s">
        <v>38</v>
      </c>
      <c r="CI3" s="118" t="s">
        <v>38</v>
      </c>
      <c r="CJ3" s="3" t="s">
        <v>0</v>
      </c>
    </row>
    <row r="4" spans="1:91">
      <c r="A4" s="4" t="s">
        <v>1</v>
      </c>
      <c r="B4" s="1">
        <v>686.18100000000004</v>
      </c>
      <c r="C4" s="1">
        <v>723.23500000000001</v>
      </c>
      <c r="D4" s="1">
        <v>733.12099999999998</v>
      </c>
      <c r="E4" s="1">
        <v>766.38600000000019</v>
      </c>
      <c r="F4" s="1">
        <v>743.79500000000007</v>
      </c>
      <c r="G4" s="1">
        <v>758.84100000000001</v>
      </c>
      <c r="H4" s="1">
        <v>786.14400000000001</v>
      </c>
      <c r="I4" s="1">
        <v>823.90800000000013</v>
      </c>
      <c r="J4" s="1">
        <v>807.15499999999997</v>
      </c>
      <c r="K4" s="1">
        <v>814.28399999999999</v>
      </c>
      <c r="L4" s="1">
        <v>839.44400000000007</v>
      </c>
      <c r="M4" s="1">
        <v>877.70899999999983</v>
      </c>
      <c r="N4" s="1">
        <v>846.98299999999995</v>
      </c>
      <c r="O4" s="1">
        <v>878.28399999999999</v>
      </c>
      <c r="P4" s="1">
        <v>879.37400000000002</v>
      </c>
      <c r="Q4" s="1">
        <v>857.92800000000011</v>
      </c>
      <c r="R4" s="1">
        <v>753.70699999999999</v>
      </c>
      <c r="S4" s="1">
        <v>750.60400000000004</v>
      </c>
      <c r="T4" s="1">
        <v>788.53300000000002</v>
      </c>
      <c r="U4" s="1">
        <v>825.45100000000002</v>
      </c>
      <c r="V4" s="1">
        <v>784.06799999999998</v>
      </c>
      <c r="W4" s="1">
        <v>827.63599999999997</v>
      </c>
      <c r="X4" s="1">
        <v>861.37899999999991</v>
      </c>
      <c r="Y4" s="1">
        <v>909.60299999999984</v>
      </c>
      <c r="Z4" s="1">
        <v>889.06899999999996</v>
      </c>
      <c r="AA4" s="1">
        <v>903.26800000000003</v>
      </c>
      <c r="AB4" s="1">
        <v>930.41000000000008</v>
      </c>
      <c r="AC4" s="1">
        <v>951.29700000000014</v>
      </c>
      <c r="AD4" s="1">
        <v>914.07900000000018</v>
      </c>
      <c r="AE4" s="1">
        <v>904.26800000000003</v>
      </c>
      <c r="AF4" s="1">
        <v>928.29600000000005</v>
      </c>
      <c r="AG4" s="1">
        <v>943.38599999999997</v>
      </c>
      <c r="AH4" s="1">
        <v>893.90300000000002</v>
      </c>
      <c r="AI4" s="1">
        <v>918.55099999999993</v>
      </c>
      <c r="AJ4" s="1">
        <v>945.29300000000012</v>
      </c>
      <c r="AK4" s="1">
        <v>963.59600000000023</v>
      </c>
      <c r="AL4" s="1">
        <v>944.7679999999998</v>
      </c>
      <c r="AM4" s="1">
        <v>944.90700000000004</v>
      </c>
      <c r="AN4" s="1">
        <v>977.11700000000008</v>
      </c>
      <c r="AO4" s="1">
        <v>997.79900000000021</v>
      </c>
      <c r="AP4" s="13">
        <v>962.07200000000012</v>
      </c>
      <c r="AQ4" s="13">
        <v>973.50800000000004</v>
      </c>
      <c r="AR4" s="13">
        <v>1004.2880000000001</v>
      </c>
      <c r="AS4" s="13">
        <v>1030.222</v>
      </c>
      <c r="AT4" s="13">
        <v>986.43999999999983</v>
      </c>
      <c r="AU4" s="13">
        <v>1016.9750000000001</v>
      </c>
      <c r="AV4" s="13">
        <v>1030.1890000000001</v>
      </c>
      <c r="AW4" s="13">
        <v>1061.1299999999999</v>
      </c>
      <c r="AX4" s="17">
        <v>1052.808</v>
      </c>
      <c r="AY4" s="17">
        <v>1055.104</v>
      </c>
      <c r="AZ4" s="17">
        <v>1088.31</v>
      </c>
      <c r="BA4" s="17">
        <v>1123.451</v>
      </c>
      <c r="BB4" s="21">
        <v>1092.268</v>
      </c>
      <c r="BC4" s="21">
        <v>1112.076</v>
      </c>
      <c r="BD4" s="21">
        <v>1128.4449999999999</v>
      </c>
      <c r="BE4" s="21">
        <v>1159.934</v>
      </c>
      <c r="BF4" s="21">
        <v>1137.4320000000002</v>
      </c>
      <c r="BG4" s="21">
        <v>1130.21</v>
      </c>
      <c r="BH4" s="21">
        <v>1160.7049999999999</v>
      </c>
      <c r="BI4" s="21">
        <v>1172.0420000000004</v>
      </c>
      <c r="BJ4" s="21">
        <v>1150.77</v>
      </c>
      <c r="BK4" s="21">
        <v>978.13300000000004</v>
      </c>
      <c r="BL4" s="21">
        <v>1111.866</v>
      </c>
      <c r="BM4" s="21">
        <v>1182.777</v>
      </c>
      <c r="BN4" s="21">
        <v>1148.0830000000001</v>
      </c>
      <c r="BO4" s="21">
        <v>1165.9830000000002</v>
      </c>
      <c r="BP4" s="21">
        <v>1214.951</v>
      </c>
      <c r="BQ4" s="21">
        <v>1288.7000000000003</v>
      </c>
      <c r="BR4" s="21">
        <v>1299.2949999999998</v>
      </c>
      <c r="BS4" s="21">
        <v>1330.75</v>
      </c>
      <c r="BT4" s="21">
        <v>1390.5709999999999</v>
      </c>
      <c r="BU4" s="13">
        <v>1419.79</v>
      </c>
      <c r="BV4" s="71" t="s">
        <v>57</v>
      </c>
      <c r="BW4" s="77">
        <v>1386.53</v>
      </c>
      <c r="BX4" s="77">
        <v>1412.3710000000001</v>
      </c>
      <c r="BY4" s="13">
        <v>1441.4670000000001</v>
      </c>
      <c r="BZ4" s="106">
        <v>1471.8389999999999</v>
      </c>
      <c r="CA4" s="106">
        <v>1455.8180000000002</v>
      </c>
      <c r="CB4" s="106">
        <v>1480.6429999999998</v>
      </c>
      <c r="CC4" s="106">
        <v>1498.088</v>
      </c>
      <c r="CD4" s="114">
        <v>1484.076</v>
      </c>
      <c r="CE4" s="114">
        <v>1463.357</v>
      </c>
      <c r="CF4" s="119">
        <v>1507.1289999999999</v>
      </c>
      <c r="CG4" s="119">
        <v>1553.0150000000003</v>
      </c>
      <c r="CH4" s="119">
        <v>1530.0639999999999</v>
      </c>
      <c r="CI4" s="114">
        <v>1542.5230000000001</v>
      </c>
      <c r="CJ4" s="4" t="s">
        <v>1</v>
      </c>
    </row>
    <row r="5" spans="1:91">
      <c r="A5" s="5" t="s">
        <v>2</v>
      </c>
      <c r="B5" s="1">
        <v>383.89199999999994</v>
      </c>
      <c r="C5" s="1">
        <v>406.589</v>
      </c>
      <c r="D5" s="1">
        <v>411.97199999999998</v>
      </c>
      <c r="E5" s="1">
        <v>440.39100000000002</v>
      </c>
      <c r="F5" s="1">
        <v>422.82900000000006</v>
      </c>
      <c r="G5" s="1">
        <v>430.25599999999997</v>
      </c>
      <c r="H5" s="1">
        <v>447.76</v>
      </c>
      <c r="I5" s="1">
        <v>474.86300000000006</v>
      </c>
      <c r="J5" s="1">
        <v>464.24900000000002</v>
      </c>
      <c r="K5" s="1">
        <v>465.40100000000001</v>
      </c>
      <c r="L5" s="1">
        <v>480.90799999999996</v>
      </c>
      <c r="M5" s="1">
        <v>510.66099999999983</v>
      </c>
      <c r="N5" s="1">
        <v>494.63000000000005</v>
      </c>
      <c r="O5" s="1">
        <v>514.298</v>
      </c>
      <c r="P5" s="1">
        <v>515.31299999999999</v>
      </c>
      <c r="Q5" s="1">
        <v>502.38499999999988</v>
      </c>
      <c r="R5" s="1">
        <v>428.67600000000004</v>
      </c>
      <c r="S5" s="1">
        <v>423.9799999999999</v>
      </c>
      <c r="T5" s="1">
        <v>445.82599999999991</v>
      </c>
      <c r="U5" s="1">
        <v>474.27199999999999</v>
      </c>
      <c r="V5" s="1">
        <v>442.10200000000003</v>
      </c>
      <c r="W5" s="1">
        <v>478.99600000000009</v>
      </c>
      <c r="X5" s="1">
        <v>496.81300000000005</v>
      </c>
      <c r="Y5" s="1">
        <v>535.6400000000001</v>
      </c>
      <c r="Z5" s="1">
        <v>521.09500000000003</v>
      </c>
      <c r="AA5" s="1">
        <v>534.64400000000001</v>
      </c>
      <c r="AB5" s="1">
        <v>545.3610000000001</v>
      </c>
      <c r="AC5" s="1">
        <v>564.32799999999997</v>
      </c>
      <c r="AD5" s="1">
        <v>533.47</v>
      </c>
      <c r="AE5" s="1">
        <v>528.39499999999998</v>
      </c>
      <c r="AF5" s="1">
        <v>538.88800000000003</v>
      </c>
      <c r="AG5" s="1">
        <v>553.09900000000005</v>
      </c>
      <c r="AH5" s="1">
        <v>512.23899999999992</v>
      </c>
      <c r="AI5" s="1">
        <v>529.40899999999999</v>
      </c>
      <c r="AJ5" s="1">
        <v>541.62099999999998</v>
      </c>
      <c r="AK5" s="1">
        <v>559.66100000000006</v>
      </c>
      <c r="AL5" s="1">
        <v>538.95000000000005</v>
      </c>
      <c r="AM5" s="1">
        <v>539.02700000000016</v>
      </c>
      <c r="AN5" s="1">
        <v>553.56799999999998</v>
      </c>
      <c r="AO5" s="1">
        <v>571.36299999999983</v>
      </c>
      <c r="AP5" s="13">
        <v>542.45600000000002</v>
      </c>
      <c r="AQ5" s="13">
        <v>550.32399999999996</v>
      </c>
      <c r="AR5" s="13">
        <v>564.56600000000003</v>
      </c>
      <c r="AS5" s="13">
        <v>585.92100000000005</v>
      </c>
      <c r="AT5" s="13">
        <v>549.15800000000013</v>
      </c>
      <c r="AU5" s="13">
        <v>565.57099999999991</v>
      </c>
      <c r="AV5" s="13">
        <v>574.17200000000003</v>
      </c>
      <c r="AW5" s="13">
        <v>601.09499999999991</v>
      </c>
      <c r="AX5" s="17">
        <v>591.00900000000001</v>
      </c>
      <c r="AY5" s="17">
        <v>591.79</v>
      </c>
      <c r="AZ5" s="17">
        <v>608.20800000000008</v>
      </c>
      <c r="BA5" s="17">
        <v>636.45600000000013</v>
      </c>
      <c r="BB5" s="21">
        <v>613.20000000000005</v>
      </c>
      <c r="BC5" s="21">
        <v>625.31700000000001</v>
      </c>
      <c r="BD5" s="21">
        <v>637.51200000000006</v>
      </c>
      <c r="BE5" s="21">
        <v>658.98300000000017</v>
      </c>
      <c r="BF5" s="21">
        <v>641.28899999999999</v>
      </c>
      <c r="BG5" s="21">
        <v>634.94000000000005</v>
      </c>
      <c r="BH5" s="21">
        <v>648.29300000000001</v>
      </c>
      <c r="BI5" s="21">
        <v>656.90700000000015</v>
      </c>
      <c r="BJ5" s="21">
        <v>646.66</v>
      </c>
      <c r="BK5" s="21">
        <v>532.24900000000002</v>
      </c>
      <c r="BL5" s="21">
        <v>610.67600000000004</v>
      </c>
      <c r="BM5" s="21">
        <v>665.20400000000018</v>
      </c>
      <c r="BN5" s="21">
        <v>640.99499999999989</v>
      </c>
      <c r="BO5" s="21">
        <v>653.01700000000005</v>
      </c>
      <c r="BP5" s="21">
        <v>683.78</v>
      </c>
      <c r="BQ5" s="21">
        <v>744.42300000000012</v>
      </c>
      <c r="BR5" s="21">
        <v>757.11</v>
      </c>
      <c r="BS5" s="21">
        <v>780.89799999999991</v>
      </c>
      <c r="BT5" s="21">
        <v>822.00099999999998</v>
      </c>
      <c r="BU5" s="13">
        <v>834.57899999999995</v>
      </c>
      <c r="BV5" s="70">
        <v>815.95899999999995</v>
      </c>
      <c r="BW5" s="77">
        <v>789.71999999999991</v>
      </c>
      <c r="BX5" s="77">
        <v>802.30599999999993</v>
      </c>
      <c r="BY5" s="13">
        <v>813.4849999999999</v>
      </c>
      <c r="BZ5" s="106">
        <v>851.923</v>
      </c>
      <c r="CA5" s="106">
        <v>835.46699999999998</v>
      </c>
      <c r="CB5" s="106">
        <v>857.99099999999999</v>
      </c>
      <c r="CC5" s="106">
        <v>867.07399999999996</v>
      </c>
      <c r="CD5" s="114">
        <v>848.44500000000005</v>
      </c>
      <c r="CE5" s="114">
        <v>829.87699999999995</v>
      </c>
      <c r="CF5" s="119">
        <v>856.52</v>
      </c>
      <c r="CG5" s="119">
        <v>885.62099999999998</v>
      </c>
      <c r="CH5" s="119">
        <v>869.47500000000002</v>
      </c>
      <c r="CI5" s="114">
        <v>884.08500000000004</v>
      </c>
      <c r="CJ5" s="5" t="s">
        <v>2</v>
      </c>
    </row>
    <row r="6" spans="1:91">
      <c r="A6" s="5" t="s">
        <v>3</v>
      </c>
      <c r="B6" s="1">
        <f t="shared" ref="B6:BM6" si="0">B4-B5</f>
        <v>302.2890000000001</v>
      </c>
      <c r="C6" s="1">
        <f t="shared" si="0"/>
        <v>316.64600000000002</v>
      </c>
      <c r="D6" s="1">
        <f t="shared" si="0"/>
        <v>321.149</v>
      </c>
      <c r="E6" s="1">
        <f t="shared" si="0"/>
        <v>325.99500000000018</v>
      </c>
      <c r="F6" s="1">
        <f t="shared" si="0"/>
        <v>320.96600000000001</v>
      </c>
      <c r="G6" s="1">
        <f t="shared" si="0"/>
        <v>328.58500000000004</v>
      </c>
      <c r="H6" s="1">
        <f t="shared" si="0"/>
        <v>338.38400000000001</v>
      </c>
      <c r="I6" s="1">
        <f t="shared" si="0"/>
        <v>349.04500000000007</v>
      </c>
      <c r="J6" s="1">
        <f t="shared" si="0"/>
        <v>342.90599999999995</v>
      </c>
      <c r="K6" s="1">
        <f t="shared" si="0"/>
        <v>348.88299999999998</v>
      </c>
      <c r="L6" s="1">
        <f t="shared" si="0"/>
        <v>358.53600000000012</v>
      </c>
      <c r="M6" s="1">
        <f t="shared" si="0"/>
        <v>367.048</v>
      </c>
      <c r="N6" s="1">
        <f t="shared" si="0"/>
        <v>352.35299999999989</v>
      </c>
      <c r="O6" s="1">
        <f t="shared" si="0"/>
        <v>363.98599999999999</v>
      </c>
      <c r="P6" s="1">
        <f t="shared" si="0"/>
        <v>364.06100000000004</v>
      </c>
      <c r="Q6" s="1">
        <f t="shared" si="0"/>
        <v>355.54300000000023</v>
      </c>
      <c r="R6" s="1">
        <f t="shared" si="0"/>
        <v>325.03099999999995</v>
      </c>
      <c r="S6" s="1">
        <f t="shared" si="0"/>
        <v>326.62400000000014</v>
      </c>
      <c r="T6" s="1">
        <f t="shared" si="0"/>
        <v>342.70700000000011</v>
      </c>
      <c r="U6" s="1">
        <f t="shared" si="0"/>
        <v>351.17900000000003</v>
      </c>
      <c r="V6" s="1">
        <f t="shared" si="0"/>
        <v>341.96599999999995</v>
      </c>
      <c r="W6" s="1">
        <f t="shared" si="0"/>
        <v>348.63999999999987</v>
      </c>
      <c r="X6" s="1">
        <f t="shared" si="0"/>
        <v>364.56599999999986</v>
      </c>
      <c r="Y6" s="1">
        <f t="shared" si="0"/>
        <v>373.96299999999974</v>
      </c>
      <c r="Z6" s="1">
        <f t="shared" si="0"/>
        <v>367.97399999999993</v>
      </c>
      <c r="AA6" s="1">
        <f t="shared" si="0"/>
        <v>368.62400000000002</v>
      </c>
      <c r="AB6" s="1">
        <f t="shared" si="0"/>
        <v>385.04899999999998</v>
      </c>
      <c r="AC6" s="1">
        <f t="shared" si="0"/>
        <v>386.96900000000016</v>
      </c>
      <c r="AD6" s="1">
        <f t="shared" si="0"/>
        <v>380.60900000000015</v>
      </c>
      <c r="AE6" s="1">
        <f t="shared" si="0"/>
        <v>375.87300000000005</v>
      </c>
      <c r="AF6" s="1">
        <f t="shared" si="0"/>
        <v>389.40800000000002</v>
      </c>
      <c r="AG6" s="1">
        <f t="shared" si="0"/>
        <v>390.28699999999992</v>
      </c>
      <c r="AH6" s="1">
        <f t="shared" si="0"/>
        <v>381.6640000000001</v>
      </c>
      <c r="AI6" s="1">
        <f t="shared" si="0"/>
        <v>389.14199999999994</v>
      </c>
      <c r="AJ6" s="1">
        <f t="shared" si="0"/>
        <v>403.67200000000014</v>
      </c>
      <c r="AK6" s="1">
        <f t="shared" si="0"/>
        <v>403.93500000000017</v>
      </c>
      <c r="AL6" s="1">
        <f t="shared" si="0"/>
        <v>405.81799999999976</v>
      </c>
      <c r="AM6" s="1">
        <f t="shared" si="0"/>
        <v>405.87999999999988</v>
      </c>
      <c r="AN6" s="1">
        <f t="shared" si="0"/>
        <v>423.54900000000009</v>
      </c>
      <c r="AO6" s="1">
        <f t="shared" si="0"/>
        <v>426.43600000000038</v>
      </c>
      <c r="AP6" s="13">
        <f t="shared" si="0"/>
        <v>419.6160000000001</v>
      </c>
      <c r="AQ6" s="13">
        <f t="shared" si="0"/>
        <v>423.18400000000008</v>
      </c>
      <c r="AR6" s="13">
        <f t="shared" si="0"/>
        <v>439.72200000000009</v>
      </c>
      <c r="AS6" s="13">
        <f t="shared" si="0"/>
        <v>444.30099999999993</v>
      </c>
      <c r="AT6" s="13">
        <f t="shared" si="0"/>
        <v>437.2819999999997</v>
      </c>
      <c r="AU6" s="13">
        <f t="shared" si="0"/>
        <v>451.40400000000022</v>
      </c>
      <c r="AV6" s="13">
        <f t="shared" si="0"/>
        <v>456.01700000000005</v>
      </c>
      <c r="AW6" s="13">
        <f t="shared" si="0"/>
        <v>460.03499999999997</v>
      </c>
      <c r="AX6" s="17">
        <f t="shared" si="0"/>
        <v>461.79899999999998</v>
      </c>
      <c r="AY6" s="17">
        <f t="shared" si="0"/>
        <v>463.31400000000008</v>
      </c>
      <c r="AZ6" s="17">
        <f t="shared" si="0"/>
        <v>480.10199999999986</v>
      </c>
      <c r="BA6" s="17">
        <f t="shared" si="0"/>
        <v>486.99499999999989</v>
      </c>
      <c r="BB6" s="21">
        <f t="shared" si="0"/>
        <v>479.06799999999998</v>
      </c>
      <c r="BC6" s="21">
        <f t="shared" si="0"/>
        <v>486.75900000000001</v>
      </c>
      <c r="BD6" s="21">
        <f t="shared" si="0"/>
        <v>490.93299999999988</v>
      </c>
      <c r="BE6" s="21">
        <f t="shared" si="0"/>
        <v>500.95099999999979</v>
      </c>
      <c r="BF6" s="21">
        <f t="shared" si="0"/>
        <v>496.14300000000026</v>
      </c>
      <c r="BG6" s="21">
        <f t="shared" si="0"/>
        <v>495.27</v>
      </c>
      <c r="BH6" s="21">
        <f t="shared" si="0"/>
        <v>512.41199999999992</v>
      </c>
      <c r="BI6" s="21">
        <f t="shared" si="0"/>
        <v>515.13500000000022</v>
      </c>
      <c r="BJ6" s="21">
        <f t="shared" si="0"/>
        <v>504.11</v>
      </c>
      <c r="BK6" s="21">
        <f t="shared" si="0"/>
        <v>445.88400000000001</v>
      </c>
      <c r="BL6" s="21">
        <f t="shared" si="0"/>
        <v>501.18999999999994</v>
      </c>
      <c r="BM6" s="21">
        <f t="shared" si="0"/>
        <v>517.57299999999987</v>
      </c>
      <c r="BN6" s="21">
        <f t="shared" ref="BN6:BT6" si="1">BN4-BN5</f>
        <v>507.08800000000019</v>
      </c>
      <c r="BO6" s="21">
        <f t="shared" si="1"/>
        <v>512.96600000000012</v>
      </c>
      <c r="BP6" s="21">
        <f t="shared" si="1"/>
        <v>531.17100000000005</v>
      </c>
      <c r="BQ6" s="21">
        <f t="shared" si="1"/>
        <v>544.27700000000016</v>
      </c>
      <c r="BR6" s="21">
        <f t="shared" si="1"/>
        <v>542.18499999999983</v>
      </c>
      <c r="BS6" s="21">
        <f t="shared" si="1"/>
        <v>549.85200000000009</v>
      </c>
      <c r="BT6" s="21">
        <f t="shared" si="1"/>
        <v>568.56999999999994</v>
      </c>
      <c r="BU6" s="13">
        <f t="shared" ref="BU6" si="2">BU4-BU5</f>
        <v>585.21100000000001</v>
      </c>
      <c r="BV6" s="70">
        <v>604.63499999999999</v>
      </c>
      <c r="BW6" s="77">
        <f t="shared" ref="BN6:CD11" si="3">BW4-BW5</f>
        <v>596.81000000000006</v>
      </c>
      <c r="BX6" s="77">
        <f t="shared" ref="BX6" si="4">BX4-BX5</f>
        <v>610.06500000000017</v>
      </c>
      <c r="BY6" s="13">
        <f t="shared" ref="BY6" si="5">BY4-BY5</f>
        <v>627.9820000000002</v>
      </c>
      <c r="BZ6" s="106">
        <v>619.91599999999994</v>
      </c>
      <c r="CA6" s="106">
        <f t="shared" ref="CA6" si="6">CA4-CA5</f>
        <v>620.35100000000023</v>
      </c>
      <c r="CB6" s="106">
        <f t="shared" ref="CB6:CD6" si="7">CB4-CB5</f>
        <v>622.65199999999982</v>
      </c>
      <c r="CC6" s="106">
        <f t="shared" si="7"/>
        <v>631.01400000000001</v>
      </c>
      <c r="CD6" s="114">
        <f t="shared" si="7"/>
        <v>635.63099999999997</v>
      </c>
      <c r="CE6" s="114">
        <f t="shared" ref="CE6" si="8">CE4-CE5</f>
        <v>633.48</v>
      </c>
      <c r="CF6" s="119">
        <v>650.60899999999992</v>
      </c>
      <c r="CG6" s="119">
        <v>667.39400000000035</v>
      </c>
      <c r="CH6" s="119">
        <v>660.58899999999983</v>
      </c>
      <c r="CI6" s="114">
        <f t="shared" ref="CI6" si="9">CI4-CI5</f>
        <v>658.4380000000001</v>
      </c>
      <c r="CJ6" s="5" t="s">
        <v>3</v>
      </c>
    </row>
    <row r="7" spans="1:91" s="26" customFormat="1">
      <c r="A7" s="24" t="s">
        <v>39</v>
      </c>
      <c r="B7" s="25">
        <f>B4/B6+(B4-B6)/B6</f>
        <v>3.5399005587368366</v>
      </c>
      <c r="C7" s="25">
        <f t="shared" ref="C7:BN7" si="10">C4/C6+(C4-C6)/C6</f>
        <v>3.5680981285094395</v>
      </c>
      <c r="D7" s="25">
        <f t="shared" si="10"/>
        <v>3.5656128463734902</v>
      </c>
      <c r="E7" s="25">
        <f t="shared" si="10"/>
        <v>3.7018267151336666</v>
      </c>
      <c r="F7" s="25">
        <f t="shared" si="10"/>
        <v>3.6347276658586898</v>
      </c>
      <c r="G7" s="25">
        <f t="shared" si="10"/>
        <v>3.618841395681482</v>
      </c>
      <c r="H7" s="25">
        <f t="shared" si="10"/>
        <v>3.6464608255709487</v>
      </c>
      <c r="I7" s="25">
        <f t="shared" si="10"/>
        <v>3.7209271010901173</v>
      </c>
      <c r="J7" s="25">
        <f t="shared" si="10"/>
        <v>3.7077333146693272</v>
      </c>
      <c r="K7" s="25">
        <f t="shared" si="10"/>
        <v>3.6679488539137761</v>
      </c>
      <c r="L7" s="25">
        <f t="shared" si="10"/>
        <v>3.6826204342102313</v>
      </c>
      <c r="M7" s="25">
        <f t="shared" si="10"/>
        <v>3.782529805366055</v>
      </c>
      <c r="N7" s="25">
        <f t="shared" si="10"/>
        <v>3.8075821690180032</v>
      </c>
      <c r="O7" s="25">
        <f t="shared" si="10"/>
        <v>3.825921876116114</v>
      </c>
      <c r="P7" s="25">
        <f t="shared" si="10"/>
        <v>3.8309156981934347</v>
      </c>
      <c r="Q7" s="25">
        <f t="shared" si="10"/>
        <v>3.8260154186694688</v>
      </c>
      <c r="R7" s="25">
        <f t="shared" si="10"/>
        <v>3.6377545526426713</v>
      </c>
      <c r="S7" s="25">
        <f t="shared" si="10"/>
        <v>3.5961350053884571</v>
      </c>
      <c r="T7" s="25">
        <f t="shared" si="10"/>
        <v>3.6017910343237798</v>
      </c>
      <c r="U7" s="25">
        <f t="shared" si="10"/>
        <v>3.7010271115300171</v>
      </c>
      <c r="V7" s="25">
        <f t="shared" si="10"/>
        <v>3.5856488656767054</v>
      </c>
      <c r="W7" s="25">
        <f t="shared" si="10"/>
        <v>3.7477971546581017</v>
      </c>
      <c r="X7" s="25">
        <f t="shared" si="10"/>
        <v>3.7255037496639849</v>
      </c>
      <c r="Y7" s="25">
        <f t="shared" si="10"/>
        <v>3.8646684297644445</v>
      </c>
      <c r="Z7" s="25">
        <f t="shared" si="10"/>
        <v>3.832238147260405</v>
      </c>
      <c r="AA7" s="25">
        <f t="shared" si="10"/>
        <v>3.9007552411128952</v>
      </c>
      <c r="AB7" s="25">
        <f t="shared" si="10"/>
        <v>3.8326836324727509</v>
      </c>
      <c r="AC7" s="25">
        <f t="shared" si="10"/>
        <v>3.9166574066656485</v>
      </c>
      <c r="AD7" s="25">
        <f t="shared" si="10"/>
        <v>3.8032442743077528</v>
      </c>
      <c r="AE7" s="25">
        <f t="shared" si="10"/>
        <v>3.8115613518395834</v>
      </c>
      <c r="AF7" s="25">
        <f t="shared" si="10"/>
        <v>3.7677294765387463</v>
      </c>
      <c r="AG7" s="25">
        <f t="shared" si="10"/>
        <v>3.8343193598556971</v>
      </c>
      <c r="AH7" s="25">
        <f t="shared" si="10"/>
        <v>3.6842405885805301</v>
      </c>
      <c r="AI7" s="25">
        <f t="shared" si="10"/>
        <v>3.7209039373801858</v>
      </c>
      <c r="AJ7" s="25">
        <f t="shared" si="10"/>
        <v>3.6834707386194721</v>
      </c>
      <c r="AK7" s="25">
        <f t="shared" si="10"/>
        <v>3.7710448463242843</v>
      </c>
      <c r="AL7" s="25">
        <f t="shared" si="10"/>
        <v>3.6561167814143305</v>
      </c>
      <c r="AM7" s="25">
        <f t="shared" si="10"/>
        <v>3.6560904700896835</v>
      </c>
      <c r="AN7" s="25">
        <f t="shared" si="10"/>
        <v>3.6139502159136248</v>
      </c>
      <c r="AO7" s="25">
        <f t="shared" si="10"/>
        <v>3.6797127822228859</v>
      </c>
      <c r="AP7" s="25">
        <f t="shared" si="10"/>
        <v>3.5854876839777319</v>
      </c>
      <c r="AQ7" s="25">
        <f t="shared" si="10"/>
        <v>3.6008733789557255</v>
      </c>
      <c r="AR7" s="25">
        <f t="shared" si="10"/>
        <v>3.567831493534551</v>
      </c>
      <c r="AS7" s="25">
        <f t="shared" si="10"/>
        <v>3.6374957517538791</v>
      </c>
      <c r="AT7" s="25">
        <f t="shared" si="10"/>
        <v>3.5116881097323951</v>
      </c>
      <c r="AU7" s="25">
        <f t="shared" si="10"/>
        <v>3.5058306971138915</v>
      </c>
      <c r="AV7" s="25">
        <f t="shared" si="10"/>
        <v>3.5182043651881401</v>
      </c>
      <c r="AW7" s="25">
        <f t="shared" si="10"/>
        <v>3.6132576869151256</v>
      </c>
      <c r="AX7" s="25">
        <f t="shared" si="10"/>
        <v>3.5595941091253991</v>
      </c>
      <c r="AY7" s="25">
        <f t="shared" si="10"/>
        <v>3.5545958032781222</v>
      </c>
      <c r="AZ7" s="25">
        <f t="shared" si="10"/>
        <v>3.5336615969106573</v>
      </c>
      <c r="BA7" s="25">
        <f t="shared" si="10"/>
        <v>3.6138091766855931</v>
      </c>
      <c r="BB7" s="25">
        <f t="shared" si="10"/>
        <v>3.5599706096003079</v>
      </c>
      <c r="BC7" s="25">
        <f t="shared" si="10"/>
        <v>3.5693084257301866</v>
      </c>
      <c r="BD7" s="25">
        <f t="shared" si="10"/>
        <v>3.5971446205490372</v>
      </c>
      <c r="BE7" s="25">
        <f t="shared" si="10"/>
        <v>3.6309279749915682</v>
      </c>
      <c r="BF7" s="25">
        <f t="shared" si="10"/>
        <v>3.5850974416650025</v>
      </c>
      <c r="BG7" s="25">
        <f t="shared" si="10"/>
        <v>3.5640155874573471</v>
      </c>
      <c r="BH7" s="25">
        <f t="shared" si="10"/>
        <v>3.530358383488287</v>
      </c>
      <c r="BI7" s="25">
        <f t="shared" si="10"/>
        <v>3.5504265872052949</v>
      </c>
      <c r="BJ7" s="25">
        <f t="shared" si="10"/>
        <v>3.5655511693876338</v>
      </c>
      <c r="BK7" s="25">
        <f t="shared" si="10"/>
        <v>3.3873877510742707</v>
      </c>
      <c r="BL7" s="25">
        <f t="shared" si="10"/>
        <v>3.4369041680799706</v>
      </c>
      <c r="BM7" s="25">
        <f t="shared" si="10"/>
        <v>3.5704741166946512</v>
      </c>
      <c r="BN7" s="25">
        <f t="shared" si="10"/>
        <v>3.528141072161044</v>
      </c>
      <c r="BO7" s="25">
        <f t="shared" ref="BO7:BU7" si="11">BO4/BO6+(BO4-BO6)/BO6</f>
        <v>3.5460439873207967</v>
      </c>
      <c r="BP7" s="25">
        <f t="shared" si="11"/>
        <v>3.5746134483998562</v>
      </c>
      <c r="BQ7" s="25">
        <f t="shared" si="11"/>
        <v>3.73545639444621</v>
      </c>
      <c r="BR7" s="25">
        <f t="shared" si="11"/>
        <v>3.7928105720372205</v>
      </c>
      <c r="BS7" s="25">
        <f t="shared" si="11"/>
        <v>3.8403934149552965</v>
      </c>
      <c r="BT7" s="25">
        <f t="shared" si="11"/>
        <v>3.8914680690152492</v>
      </c>
      <c r="BU7" s="25">
        <f t="shared" si="11"/>
        <v>3.8522327844145101</v>
      </c>
      <c r="BV7" s="25">
        <v>3.86</v>
      </c>
      <c r="BW7" s="81">
        <f>BW4/BW6+(BW4-BW6)/BW6</f>
        <v>3.6464704009651303</v>
      </c>
      <c r="BX7" s="81">
        <f>BX4/BX6+(BX4-BX6)/BX6</f>
        <v>3.6302312048716114</v>
      </c>
      <c r="BY7" s="81">
        <f>BY4/BY6+(BY4-BY6)/BY6</f>
        <v>3.5907908188451252</v>
      </c>
      <c r="BZ7" s="81">
        <f t="shared" ref="BZ7:CI7" si="12">BZ4/BZ6+(BZ4-BZ6)/BZ6</f>
        <v>3.7485110885991011</v>
      </c>
      <c r="CA7" s="81">
        <f t="shared" si="12"/>
        <v>3.6935299532039112</v>
      </c>
      <c r="CB7" s="81">
        <f t="shared" si="12"/>
        <v>3.7559246577542522</v>
      </c>
      <c r="CC7" s="81">
        <f t="shared" si="12"/>
        <v>3.7481925916065251</v>
      </c>
      <c r="CD7" s="81">
        <f t="shared" si="12"/>
        <v>3.6696149180892688</v>
      </c>
      <c r="CE7" s="81">
        <f t="shared" si="12"/>
        <v>3.6200574603775966</v>
      </c>
      <c r="CF7" s="81">
        <f t="shared" si="12"/>
        <v>3.6329792548212527</v>
      </c>
      <c r="CG7" s="81">
        <f t="shared" si="12"/>
        <v>3.6539675214341143</v>
      </c>
      <c r="CH7" s="81">
        <f t="shared" si="12"/>
        <v>3.6324234887350535</v>
      </c>
      <c r="CI7" s="81">
        <f t="shared" si="12"/>
        <v>3.6854009033500494</v>
      </c>
      <c r="CJ7" s="24" t="s">
        <v>39</v>
      </c>
    </row>
    <row r="8" spans="1:91">
      <c r="A8" s="5" t="s">
        <v>4</v>
      </c>
      <c r="B8" s="1">
        <v>56.671999999999997</v>
      </c>
      <c r="C8" s="1">
        <v>56.814999999999998</v>
      </c>
      <c r="D8" s="1">
        <v>57.061</v>
      </c>
      <c r="E8" s="1">
        <v>57.369</v>
      </c>
      <c r="F8" s="1">
        <v>57.695999999999998</v>
      </c>
      <c r="G8" s="1">
        <v>57.991999999999997</v>
      </c>
      <c r="H8" s="1">
        <v>58.5</v>
      </c>
      <c r="I8" s="1">
        <v>59.052999999999997</v>
      </c>
      <c r="J8" s="1">
        <v>60.173999999999999</v>
      </c>
      <c r="K8" s="1">
        <v>60.610999999999997</v>
      </c>
      <c r="L8" s="1">
        <v>61.1</v>
      </c>
      <c r="M8" s="1">
        <v>61.585999999999999</v>
      </c>
      <c r="N8" s="1">
        <v>62.552</v>
      </c>
      <c r="O8" s="1">
        <v>63.195999999999998</v>
      </c>
      <c r="P8" s="1">
        <v>63.744999999999997</v>
      </c>
      <c r="Q8" s="1">
        <v>63.954000000000001</v>
      </c>
      <c r="R8" s="1">
        <v>64.531999999999996</v>
      </c>
      <c r="S8" s="1">
        <v>64.736999999999995</v>
      </c>
      <c r="T8" s="1">
        <v>64.912999999999997</v>
      </c>
      <c r="U8" s="1">
        <v>65.122</v>
      </c>
      <c r="V8" s="1">
        <v>65.754000000000005</v>
      </c>
      <c r="W8" s="1">
        <v>65.974999999999994</v>
      </c>
      <c r="X8" s="1">
        <v>66.204999999999998</v>
      </c>
      <c r="Y8" s="1">
        <v>66.498999999999995</v>
      </c>
      <c r="Z8" s="1">
        <v>67.477999999999994</v>
      </c>
      <c r="AA8" s="1">
        <v>67.834999999999994</v>
      </c>
      <c r="AB8" s="1">
        <v>68.167000000000002</v>
      </c>
      <c r="AC8" s="1">
        <v>68.497</v>
      </c>
      <c r="AD8" s="1">
        <v>69.606999999999999</v>
      </c>
      <c r="AE8" s="1">
        <v>69.984999999999999</v>
      </c>
      <c r="AF8" s="1">
        <v>70.284000000000006</v>
      </c>
      <c r="AG8" s="1">
        <v>70.472999999999999</v>
      </c>
      <c r="AH8" s="1">
        <v>71.138000000000005</v>
      </c>
      <c r="AI8" s="1">
        <v>71.421000000000006</v>
      </c>
      <c r="AJ8" s="1">
        <v>71.903000000000006</v>
      </c>
      <c r="AK8" s="1">
        <v>72.183000000000007</v>
      </c>
      <c r="AL8" s="1">
        <v>73.02</v>
      </c>
      <c r="AM8" s="1">
        <v>73.263999999999996</v>
      </c>
      <c r="AN8" s="1">
        <v>73.626000000000005</v>
      </c>
      <c r="AO8" s="1">
        <v>73.971999999999994</v>
      </c>
      <c r="AP8" s="13">
        <v>75.835999999999999</v>
      </c>
      <c r="AQ8" s="13">
        <v>76.156999999999996</v>
      </c>
      <c r="AR8" s="13">
        <v>76.560999999999993</v>
      </c>
      <c r="AS8" s="13">
        <v>76.97999999999999</v>
      </c>
      <c r="AT8" s="13">
        <v>78.117999999999995</v>
      </c>
      <c r="AU8" s="13">
        <v>78.611999999999995</v>
      </c>
      <c r="AV8" s="13">
        <v>79.138000000000005</v>
      </c>
      <c r="AW8" s="13">
        <v>79.628</v>
      </c>
      <c r="AX8" s="17">
        <v>81.198000000000008</v>
      </c>
      <c r="AY8" s="17">
        <v>81.844000000000008</v>
      </c>
      <c r="AZ8" s="17">
        <v>82.496000000000009</v>
      </c>
      <c r="BA8" s="17">
        <v>83.156999999999996</v>
      </c>
      <c r="BB8" s="21">
        <v>85.004000000000005</v>
      </c>
      <c r="BC8" s="21">
        <v>85.792000000000002</v>
      </c>
      <c r="BD8" s="21">
        <v>86.692999999999998</v>
      </c>
      <c r="BE8" s="21">
        <v>87.406000000000006</v>
      </c>
      <c r="BF8" s="21">
        <v>89.241</v>
      </c>
      <c r="BG8" s="21">
        <v>90.066999999999993</v>
      </c>
      <c r="BH8" s="21">
        <v>90.760999999999996</v>
      </c>
      <c r="BI8" s="21">
        <v>91.259</v>
      </c>
      <c r="BJ8" s="21">
        <v>92.921000000000006</v>
      </c>
      <c r="BK8" s="21">
        <v>93.474000000000004</v>
      </c>
      <c r="BL8" s="21">
        <v>93.507999999999996</v>
      </c>
      <c r="BM8" s="21">
        <v>93.844999999999999</v>
      </c>
      <c r="BN8" s="21">
        <v>96.194999999999993</v>
      </c>
      <c r="BO8" s="21">
        <v>97.512</v>
      </c>
      <c r="BP8" s="21">
        <v>99.311000000000007</v>
      </c>
      <c r="BQ8" s="21">
        <v>100.224</v>
      </c>
      <c r="BR8" s="21">
        <v>104.572</v>
      </c>
      <c r="BS8" s="21">
        <v>108.66200000000001</v>
      </c>
      <c r="BT8" s="21">
        <v>110.64</v>
      </c>
      <c r="BU8" s="13">
        <v>112.033</v>
      </c>
      <c r="BV8" s="70">
        <v>116.20399999999999</v>
      </c>
      <c r="BW8" s="77">
        <v>113.125</v>
      </c>
      <c r="BX8" s="77">
        <v>113.209</v>
      </c>
      <c r="BY8" s="13">
        <v>114.232</v>
      </c>
      <c r="BZ8" s="106">
        <v>116.306</v>
      </c>
      <c r="CA8" s="106">
        <v>117.154</v>
      </c>
      <c r="CB8" s="106">
        <v>118.288</v>
      </c>
      <c r="CC8" s="106">
        <v>118.261</v>
      </c>
      <c r="CD8" s="114">
        <v>119.069</v>
      </c>
      <c r="CE8" s="114">
        <v>119.857</v>
      </c>
      <c r="CF8" s="119">
        <v>120.661</v>
      </c>
      <c r="CG8" s="119">
        <v>121.15900000000001</v>
      </c>
      <c r="CH8" s="119">
        <v>123.232</v>
      </c>
      <c r="CI8" s="114">
        <v>124.542</v>
      </c>
      <c r="CJ8" s="5" t="s">
        <v>4</v>
      </c>
    </row>
    <row r="9" spans="1:91">
      <c r="A9" s="5" t="s">
        <v>5</v>
      </c>
      <c r="B9" s="1">
        <f t="shared" ref="B9:AG9" si="13">B6-B8</f>
        <v>245.6170000000001</v>
      </c>
      <c r="C9" s="1">
        <f t="shared" si="13"/>
        <v>259.83100000000002</v>
      </c>
      <c r="D9" s="1">
        <f t="shared" si="13"/>
        <v>264.08800000000002</v>
      </c>
      <c r="E9" s="1">
        <f t="shared" si="13"/>
        <v>268.6260000000002</v>
      </c>
      <c r="F9" s="1">
        <f t="shared" si="13"/>
        <v>263.27</v>
      </c>
      <c r="G9" s="1">
        <f t="shared" si="13"/>
        <v>270.59300000000002</v>
      </c>
      <c r="H9" s="1">
        <f t="shared" si="13"/>
        <v>279.88400000000001</v>
      </c>
      <c r="I9" s="1">
        <f t="shared" si="13"/>
        <v>289.99200000000008</v>
      </c>
      <c r="J9" s="1">
        <f t="shared" si="13"/>
        <v>282.73199999999997</v>
      </c>
      <c r="K9" s="1">
        <f t="shared" si="13"/>
        <v>288.27199999999999</v>
      </c>
      <c r="L9" s="1">
        <f t="shared" si="13"/>
        <v>297.43600000000009</v>
      </c>
      <c r="M9" s="1">
        <f t="shared" si="13"/>
        <v>305.46199999999999</v>
      </c>
      <c r="N9" s="1">
        <f t="shared" si="13"/>
        <v>289.80099999999987</v>
      </c>
      <c r="O9" s="1">
        <f t="shared" si="13"/>
        <v>300.78999999999996</v>
      </c>
      <c r="P9" s="1">
        <f t="shared" si="13"/>
        <v>300.31600000000003</v>
      </c>
      <c r="Q9" s="1">
        <f t="shared" si="13"/>
        <v>291.58900000000023</v>
      </c>
      <c r="R9" s="1">
        <f t="shared" si="13"/>
        <v>260.49899999999997</v>
      </c>
      <c r="S9" s="1">
        <f t="shared" si="13"/>
        <v>261.88700000000017</v>
      </c>
      <c r="T9" s="1">
        <f t="shared" si="13"/>
        <v>277.7940000000001</v>
      </c>
      <c r="U9" s="1">
        <f t="shared" si="13"/>
        <v>286.05700000000002</v>
      </c>
      <c r="V9" s="1">
        <f t="shared" si="13"/>
        <v>276.21199999999993</v>
      </c>
      <c r="W9" s="1">
        <f t="shared" si="13"/>
        <v>282.66499999999985</v>
      </c>
      <c r="X9" s="1">
        <f t="shared" si="13"/>
        <v>298.36099999999988</v>
      </c>
      <c r="Y9" s="1">
        <f t="shared" si="13"/>
        <v>307.46399999999971</v>
      </c>
      <c r="Z9" s="1">
        <f t="shared" si="13"/>
        <v>300.49599999999992</v>
      </c>
      <c r="AA9" s="1">
        <f t="shared" si="13"/>
        <v>300.78900000000004</v>
      </c>
      <c r="AB9" s="1">
        <f t="shared" si="13"/>
        <v>316.88199999999995</v>
      </c>
      <c r="AC9" s="1">
        <f t="shared" si="13"/>
        <v>318.47200000000015</v>
      </c>
      <c r="AD9" s="1">
        <f t="shared" si="13"/>
        <v>311.00200000000018</v>
      </c>
      <c r="AE9" s="1">
        <f t="shared" si="13"/>
        <v>305.88800000000003</v>
      </c>
      <c r="AF9" s="1">
        <f t="shared" si="13"/>
        <v>319.12400000000002</v>
      </c>
      <c r="AG9" s="1">
        <f t="shared" si="13"/>
        <v>319.81399999999991</v>
      </c>
      <c r="AH9" s="1">
        <f t="shared" ref="AH9:BM9" si="14">AH6-AH8</f>
        <v>310.52600000000007</v>
      </c>
      <c r="AI9" s="1">
        <f t="shared" si="14"/>
        <v>317.72099999999995</v>
      </c>
      <c r="AJ9" s="1">
        <f t="shared" si="14"/>
        <v>331.76900000000012</v>
      </c>
      <c r="AK9" s="1">
        <f t="shared" si="14"/>
        <v>331.75200000000018</v>
      </c>
      <c r="AL9" s="1">
        <f t="shared" si="14"/>
        <v>332.79799999999977</v>
      </c>
      <c r="AM9" s="1">
        <f t="shared" si="14"/>
        <v>332.61599999999987</v>
      </c>
      <c r="AN9" s="1">
        <f t="shared" si="14"/>
        <v>349.92300000000012</v>
      </c>
      <c r="AO9" s="1">
        <f t="shared" si="14"/>
        <v>352.4640000000004</v>
      </c>
      <c r="AP9" s="13">
        <f t="shared" si="14"/>
        <v>343.78000000000009</v>
      </c>
      <c r="AQ9" s="13">
        <f t="shared" si="14"/>
        <v>347.0270000000001</v>
      </c>
      <c r="AR9" s="13">
        <f t="shared" si="14"/>
        <v>363.16100000000012</v>
      </c>
      <c r="AS9" s="13">
        <f t="shared" si="14"/>
        <v>367.32099999999991</v>
      </c>
      <c r="AT9" s="13">
        <f t="shared" si="14"/>
        <v>359.1639999999997</v>
      </c>
      <c r="AU9" s="13">
        <f t="shared" si="14"/>
        <v>372.79200000000026</v>
      </c>
      <c r="AV9" s="13">
        <f t="shared" si="14"/>
        <v>376.87900000000002</v>
      </c>
      <c r="AW9" s="13">
        <f t="shared" si="14"/>
        <v>380.40699999999998</v>
      </c>
      <c r="AX9" s="17">
        <f t="shared" si="14"/>
        <v>380.601</v>
      </c>
      <c r="AY9" s="17">
        <f t="shared" si="14"/>
        <v>381.47000000000008</v>
      </c>
      <c r="AZ9" s="17">
        <f t="shared" si="14"/>
        <v>397.60599999999988</v>
      </c>
      <c r="BA9" s="17">
        <f t="shared" si="14"/>
        <v>403.83799999999991</v>
      </c>
      <c r="BB9" s="21">
        <f t="shared" si="14"/>
        <v>394.06399999999996</v>
      </c>
      <c r="BC9" s="21">
        <f t="shared" si="14"/>
        <v>400.96699999999998</v>
      </c>
      <c r="BD9" s="21">
        <f t="shared" si="14"/>
        <v>404.2399999999999</v>
      </c>
      <c r="BE9" s="21">
        <f t="shared" si="14"/>
        <v>413.54499999999979</v>
      </c>
      <c r="BF9" s="21">
        <f t="shared" si="14"/>
        <v>406.90200000000027</v>
      </c>
      <c r="BG9" s="21">
        <f t="shared" si="14"/>
        <v>405.20299999999997</v>
      </c>
      <c r="BH9" s="21">
        <f t="shared" si="14"/>
        <v>421.65099999999995</v>
      </c>
      <c r="BI9" s="21">
        <f t="shared" si="14"/>
        <v>423.8760000000002</v>
      </c>
      <c r="BJ9" s="21">
        <f t="shared" si="14"/>
        <v>411.18900000000002</v>
      </c>
      <c r="BK9" s="21">
        <f t="shared" si="14"/>
        <v>352.41</v>
      </c>
      <c r="BL9" s="21">
        <f t="shared" si="14"/>
        <v>407.68199999999996</v>
      </c>
      <c r="BM9" s="21">
        <f t="shared" si="14"/>
        <v>423.72799999999984</v>
      </c>
      <c r="BN9" s="21">
        <f t="shared" ref="BN9:BT9" si="15">BN6-BN8</f>
        <v>410.8930000000002</v>
      </c>
      <c r="BO9" s="21">
        <f t="shared" si="15"/>
        <v>415.45400000000012</v>
      </c>
      <c r="BP9" s="21">
        <f t="shared" si="15"/>
        <v>431.86</v>
      </c>
      <c r="BQ9" s="21">
        <f t="shared" si="15"/>
        <v>444.05300000000017</v>
      </c>
      <c r="BR9" s="21">
        <f t="shared" si="15"/>
        <v>437.61299999999983</v>
      </c>
      <c r="BS9" s="21">
        <f t="shared" si="15"/>
        <v>441.19000000000005</v>
      </c>
      <c r="BT9" s="1">
        <f t="shared" si="15"/>
        <v>457.92999999999995</v>
      </c>
      <c r="BU9" s="13">
        <f>BU6-BU8</f>
        <v>473.178</v>
      </c>
      <c r="BV9" s="70">
        <v>488.43099999999998</v>
      </c>
      <c r="BW9" s="77">
        <f>BW6-BW8</f>
        <v>483.68500000000006</v>
      </c>
      <c r="BX9" s="77">
        <f>BX6-BX8</f>
        <v>496.85600000000017</v>
      </c>
      <c r="BY9" s="13">
        <f>BY6-BY8</f>
        <v>513.75000000000023</v>
      </c>
      <c r="BZ9" s="106">
        <v>503.60999999999996</v>
      </c>
      <c r="CA9" s="106">
        <f>CA6-CA8</f>
        <v>503.19700000000023</v>
      </c>
      <c r="CB9" s="106">
        <f>CB6-CB8</f>
        <v>504.36399999999981</v>
      </c>
      <c r="CC9" s="106">
        <v>512.75300000000004</v>
      </c>
      <c r="CD9" s="114">
        <v>516.56200000000001</v>
      </c>
      <c r="CE9" s="114">
        <v>513.62300000000005</v>
      </c>
      <c r="CF9" s="119">
        <v>529.94799999999987</v>
      </c>
      <c r="CG9" s="119">
        <v>546.23500000000035</v>
      </c>
      <c r="CH9" s="119">
        <v>537.35699999999986</v>
      </c>
      <c r="CI9" s="114">
        <f>CI6-CI8</f>
        <v>533.89600000000007</v>
      </c>
      <c r="CJ9" s="5" t="s">
        <v>5</v>
      </c>
    </row>
    <row r="10" spans="1:91">
      <c r="A10" s="5" t="s">
        <v>6</v>
      </c>
      <c r="B10" s="1">
        <v>172.69000000000003</v>
      </c>
      <c r="C10" s="1">
        <v>180.92099999999999</v>
      </c>
      <c r="D10" s="1">
        <v>182.75200000000001</v>
      </c>
      <c r="E10" s="1">
        <v>199.77500000000001</v>
      </c>
      <c r="F10" s="1">
        <v>174.35000000000002</v>
      </c>
      <c r="G10" s="1">
        <v>184.82399999999998</v>
      </c>
      <c r="H10" s="1">
        <v>188.97000000000003</v>
      </c>
      <c r="I10" s="1">
        <v>206.20099999999996</v>
      </c>
      <c r="J10" s="1">
        <v>181.00899999999999</v>
      </c>
      <c r="K10" s="1">
        <v>192.04399999999998</v>
      </c>
      <c r="L10" s="1">
        <v>194.81400000000002</v>
      </c>
      <c r="M10" s="1">
        <v>214.01499999999999</v>
      </c>
      <c r="N10" s="1">
        <v>189.55199999999999</v>
      </c>
      <c r="O10" s="1">
        <v>200.92600000000002</v>
      </c>
      <c r="P10" s="1">
        <v>203.536</v>
      </c>
      <c r="Q10" s="1">
        <v>222.43200000000002</v>
      </c>
      <c r="R10" s="1">
        <v>191.32499999999999</v>
      </c>
      <c r="S10" s="1">
        <v>198.75800000000004</v>
      </c>
      <c r="T10" s="1">
        <v>200.726</v>
      </c>
      <c r="U10" s="1">
        <v>218.61400000000003</v>
      </c>
      <c r="V10" s="1">
        <v>194.62</v>
      </c>
      <c r="W10" s="1">
        <v>207.13</v>
      </c>
      <c r="X10" s="1">
        <v>209.85699999999997</v>
      </c>
      <c r="Y10" s="1">
        <v>230.62099999999987</v>
      </c>
      <c r="Z10" s="1">
        <v>205.58800000000002</v>
      </c>
      <c r="AA10" s="1">
        <v>219.256</v>
      </c>
      <c r="AB10" s="1">
        <v>221.11100000000002</v>
      </c>
      <c r="AC10" s="1">
        <v>242.53799999999993</v>
      </c>
      <c r="AD10" s="1">
        <v>216.02199999999999</v>
      </c>
      <c r="AE10" s="1">
        <v>231.20699999999999</v>
      </c>
      <c r="AF10" s="1">
        <v>231.809</v>
      </c>
      <c r="AG10" s="1">
        <v>253.58299999999997</v>
      </c>
      <c r="AH10" s="1">
        <v>223.53299999999999</v>
      </c>
      <c r="AI10" s="1">
        <v>238.25299999999999</v>
      </c>
      <c r="AJ10" s="1">
        <v>239.536</v>
      </c>
      <c r="AK10" s="1">
        <v>261.96500000000009</v>
      </c>
      <c r="AL10" s="1">
        <v>234.45600000000002</v>
      </c>
      <c r="AM10" s="1">
        <v>249.137</v>
      </c>
      <c r="AN10" s="1">
        <v>250.34699999999998</v>
      </c>
      <c r="AO10" s="1">
        <v>273.82899999999995</v>
      </c>
      <c r="AP10" s="1">
        <v>244.084</v>
      </c>
      <c r="AQ10" s="1">
        <v>261.19500000000005</v>
      </c>
      <c r="AR10" s="1">
        <v>262.18199999999996</v>
      </c>
      <c r="AS10" s="1">
        <v>287.14699999999993</v>
      </c>
      <c r="AT10" s="1">
        <v>254.76100000000002</v>
      </c>
      <c r="AU10" s="1">
        <v>270.279</v>
      </c>
      <c r="AV10" s="1">
        <v>272.35300000000001</v>
      </c>
      <c r="AW10" s="1">
        <v>298.65900000000005</v>
      </c>
      <c r="AX10" s="1">
        <v>267.79700000000003</v>
      </c>
      <c r="AY10" s="1">
        <v>284.16700000000003</v>
      </c>
      <c r="AZ10" s="1">
        <v>286.39300000000003</v>
      </c>
      <c r="BA10" s="1">
        <v>313.68799999999987</v>
      </c>
      <c r="BB10" s="1">
        <v>281.34100000000001</v>
      </c>
      <c r="BC10" s="1">
        <v>299.69899999999996</v>
      </c>
      <c r="BD10" s="1">
        <v>303.36799999999999</v>
      </c>
      <c r="BE10" s="1">
        <v>330.49499999999995</v>
      </c>
      <c r="BF10" s="1">
        <v>297.40300000000002</v>
      </c>
      <c r="BG10" s="1">
        <v>315.19600000000003</v>
      </c>
      <c r="BH10" s="1">
        <v>319.702</v>
      </c>
      <c r="BI10" s="1">
        <v>343.57799999999997</v>
      </c>
      <c r="BJ10" s="1">
        <v>305.35199999999998</v>
      </c>
      <c r="BK10" s="1">
        <v>300.54000000000008</v>
      </c>
      <c r="BL10" s="1">
        <v>313.37400000000002</v>
      </c>
      <c r="BM10" s="1">
        <v>341.44899999999996</v>
      </c>
      <c r="BN10" s="1">
        <v>300.53399999999999</v>
      </c>
      <c r="BO10" s="1">
        <v>317.43299999999999</v>
      </c>
      <c r="BP10" s="1">
        <v>329.14300000000003</v>
      </c>
      <c r="BQ10" s="1">
        <v>358.88499999999993</v>
      </c>
      <c r="BR10" s="1">
        <v>320.64</v>
      </c>
      <c r="BS10" s="1">
        <v>336.88699999999994</v>
      </c>
      <c r="BT10" s="1">
        <v>346.18299999999999</v>
      </c>
      <c r="BU10" s="1">
        <v>383.77299999999997</v>
      </c>
      <c r="BV10" s="1">
        <v>346.40499999999997</v>
      </c>
      <c r="BW10" s="1">
        <v>360.64</v>
      </c>
      <c r="BX10" s="1">
        <v>368.44799999999998</v>
      </c>
      <c r="BY10" s="13">
        <v>402.779</v>
      </c>
      <c r="BZ10" s="106">
        <v>379.83899999999994</v>
      </c>
      <c r="CA10" s="106">
        <v>393.60399999999993</v>
      </c>
      <c r="CB10" s="106">
        <v>400.66999999999996</v>
      </c>
      <c r="CC10" s="106">
        <v>436.017</v>
      </c>
      <c r="CD10" s="114">
        <v>397.39400000000001</v>
      </c>
      <c r="CE10" s="114">
        <v>410.21699999999998</v>
      </c>
      <c r="CF10" s="119">
        <v>419.428</v>
      </c>
      <c r="CG10" s="119">
        <v>453.67700000000002</v>
      </c>
      <c r="CH10" s="119">
        <v>411.41700000000003</v>
      </c>
      <c r="CI10" s="114">
        <v>425.64600000000002</v>
      </c>
      <c r="CJ10" s="5" t="s">
        <v>6</v>
      </c>
    </row>
    <row r="11" spans="1:91" s="26" customFormat="1">
      <c r="A11" s="24" t="s">
        <v>40</v>
      </c>
      <c r="B11" s="25">
        <f t="shared" ref="B11:AG11" si="16">B9-B10</f>
        <v>72.927000000000078</v>
      </c>
      <c r="C11" s="25">
        <f t="shared" si="16"/>
        <v>78.910000000000025</v>
      </c>
      <c r="D11" s="25">
        <f t="shared" si="16"/>
        <v>81.336000000000013</v>
      </c>
      <c r="E11" s="25">
        <f t="shared" si="16"/>
        <v>68.851000000000198</v>
      </c>
      <c r="F11" s="25">
        <f t="shared" si="16"/>
        <v>88.919999999999959</v>
      </c>
      <c r="G11" s="25">
        <f t="shared" si="16"/>
        <v>85.769000000000034</v>
      </c>
      <c r="H11" s="25">
        <f t="shared" si="16"/>
        <v>90.913999999999987</v>
      </c>
      <c r="I11" s="25">
        <f t="shared" si="16"/>
        <v>83.791000000000111</v>
      </c>
      <c r="J11" s="25">
        <f t="shared" si="16"/>
        <v>101.72299999999998</v>
      </c>
      <c r="K11" s="25">
        <f t="shared" si="16"/>
        <v>96.228000000000009</v>
      </c>
      <c r="L11" s="25">
        <f t="shared" si="16"/>
        <v>102.62200000000007</v>
      </c>
      <c r="M11" s="25">
        <f t="shared" si="16"/>
        <v>91.447000000000003</v>
      </c>
      <c r="N11" s="25">
        <f t="shared" si="16"/>
        <v>100.24899999999988</v>
      </c>
      <c r="O11" s="25">
        <f t="shared" si="16"/>
        <v>99.863999999999947</v>
      </c>
      <c r="P11" s="25">
        <f t="shared" si="16"/>
        <v>96.78000000000003</v>
      </c>
      <c r="Q11" s="25">
        <f t="shared" si="16"/>
        <v>69.15700000000021</v>
      </c>
      <c r="R11" s="25">
        <f t="shared" si="16"/>
        <v>69.173999999999978</v>
      </c>
      <c r="S11" s="25">
        <f t="shared" si="16"/>
        <v>63.129000000000133</v>
      </c>
      <c r="T11" s="25">
        <f t="shared" si="16"/>
        <v>77.068000000000097</v>
      </c>
      <c r="U11" s="25">
        <f t="shared" si="16"/>
        <v>67.442999999999984</v>
      </c>
      <c r="V11" s="25">
        <f t="shared" si="16"/>
        <v>81.591999999999928</v>
      </c>
      <c r="W11" s="25">
        <f t="shared" si="16"/>
        <v>75.534999999999854</v>
      </c>
      <c r="X11" s="25">
        <f t="shared" si="16"/>
        <v>88.503999999999905</v>
      </c>
      <c r="Y11" s="25">
        <f t="shared" si="16"/>
        <v>76.842999999999847</v>
      </c>
      <c r="Z11" s="25">
        <f t="shared" si="16"/>
        <v>94.907999999999902</v>
      </c>
      <c r="AA11" s="25">
        <f t="shared" si="16"/>
        <v>81.533000000000044</v>
      </c>
      <c r="AB11" s="25">
        <f t="shared" si="16"/>
        <v>95.77099999999993</v>
      </c>
      <c r="AC11" s="25">
        <f t="shared" si="16"/>
        <v>75.934000000000225</v>
      </c>
      <c r="AD11" s="25">
        <f t="shared" si="16"/>
        <v>94.980000000000189</v>
      </c>
      <c r="AE11" s="25">
        <f t="shared" si="16"/>
        <v>74.68100000000004</v>
      </c>
      <c r="AF11" s="25">
        <f t="shared" si="16"/>
        <v>87.315000000000026</v>
      </c>
      <c r="AG11" s="25">
        <f t="shared" si="16"/>
        <v>66.230999999999938</v>
      </c>
      <c r="AH11" s="25">
        <f t="shared" ref="AH11:BM11" si="17">AH9-AH10</f>
        <v>86.99300000000008</v>
      </c>
      <c r="AI11" s="25">
        <f t="shared" si="17"/>
        <v>79.467999999999961</v>
      </c>
      <c r="AJ11" s="25">
        <f t="shared" si="17"/>
        <v>92.233000000000118</v>
      </c>
      <c r="AK11" s="25">
        <f t="shared" si="17"/>
        <v>69.787000000000091</v>
      </c>
      <c r="AL11" s="25">
        <f t="shared" si="17"/>
        <v>98.341999999999757</v>
      </c>
      <c r="AM11" s="25">
        <f t="shared" si="17"/>
        <v>83.478999999999871</v>
      </c>
      <c r="AN11" s="25">
        <f t="shared" si="17"/>
        <v>99.576000000000136</v>
      </c>
      <c r="AO11" s="25">
        <f t="shared" si="17"/>
        <v>78.635000000000446</v>
      </c>
      <c r="AP11" s="25">
        <f t="shared" si="17"/>
        <v>99.696000000000083</v>
      </c>
      <c r="AQ11" s="25">
        <f t="shared" si="17"/>
        <v>85.83200000000005</v>
      </c>
      <c r="AR11" s="25">
        <f t="shared" si="17"/>
        <v>100.97900000000016</v>
      </c>
      <c r="AS11" s="25">
        <f t="shared" si="17"/>
        <v>80.173999999999978</v>
      </c>
      <c r="AT11" s="25">
        <f t="shared" si="17"/>
        <v>104.40299999999968</v>
      </c>
      <c r="AU11" s="25">
        <f t="shared" si="17"/>
        <v>102.51300000000026</v>
      </c>
      <c r="AV11" s="25">
        <f t="shared" si="17"/>
        <v>104.52600000000001</v>
      </c>
      <c r="AW11" s="25">
        <f t="shared" si="17"/>
        <v>81.747999999999934</v>
      </c>
      <c r="AX11" s="25">
        <f t="shared" si="17"/>
        <v>112.80399999999997</v>
      </c>
      <c r="AY11" s="25">
        <f t="shared" si="17"/>
        <v>97.303000000000054</v>
      </c>
      <c r="AZ11" s="25">
        <f t="shared" si="17"/>
        <v>111.21299999999985</v>
      </c>
      <c r="BA11" s="25">
        <f t="shared" si="17"/>
        <v>90.150000000000034</v>
      </c>
      <c r="BB11" s="25">
        <f t="shared" si="17"/>
        <v>112.72299999999996</v>
      </c>
      <c r="BC11" s="25">
        <f t="shared" si="17"/>
        <v>101.26800000000003</v>
      </c>
      <c r="BD11" s="25">
        <f t="shared" si="17"/>
        <v>100.8719999999999</v>
      </c>
      <c r="BE11" s="25">
        <f t="shared" si="17"/>
        <v>83.049999999999841</v>
      </c>
      <c r="BF11" s="25">
        <f t="shared" si="17"/>
        <v>109.49900000000025</v>
      </c>
      <c r="BG11" s="25">
        <f t="shared" si="17"/>
        <v>90.006999999999948</v>
      </c>
      <c r="BH11" s="25">
        <f t="shared" si="17"/>
        <v>101.94899999999996</v>
      </c>
      <c r="BI11" s="25">
        <f t="shared" si="17"/>
        <v>80.298000000000229</v>
      </c>
      <c r="BJ11" s="25">
        <f t="shared" si="17"/>
        <v>105.83700000000005</v>
      </c>
      <c r="BK11" s="25">
        <f t="shared" si="17"/>
        <v>51.869999999999948</v>
      </c>
      <c r="BL11" s="25">
        <f t="shared" si="17"/>
        <v>94.307999999999936</v>
      </c>
      <c r="BM11" s="25">
        <f t="shared" si="17"/>
        <v>82.278999999999883</v>
      </c>
      <c r="BN11" s="25">
        <f t="shared" si="3"/>
        <v>110.35900000000021</v>
      </c>
      <c r="BO11" s="25">
        <f t="shared" si="3"/>
        <v>98.021000000000129</v>
      </c>
      <c r="BP11" s="25">
        <f t="shared" si="3"/>
        <v>102.71699999999998</v>
      </c>
      <c r="BQ11" s="25">
        <f t="shared" si="3"/>
        <v>85.168000000000234</v>
      </c>
      <c r="BR11" s="25">
        <f t="shared" si="3"/>
        <v>116.97299999999984</v>
      </c>
      <c r="BS11" s="25">
        <f t="shared" si="3"/>
        <v>104.30300000000011</v>
      </c>
      <c r="BT11" s="25">
        <f t="shared" si="3"/>
        <v>111.74699999999996</v>
      </c>
      <c r="BU11" s="25">
        <f t="shared" si="3"/>
        <v>89.40500000000003</v>
      </c>
      <c r="BV11" s="25">
        <f t="shared" si="3"/>
        <v>142.02600000000001</v>
      </c>
      <c r="BW11" s="25">
        <f t="shared" si="3"/>
        <v>123.04500000000007</v>
      </c>
      <c r="BX11" s="25">
        <f t="shared" si="3"/>
        <v>128.40800000000019</v>
      </c>
      <c r="BY11" s="25">
        <f t="shared" si="3"/>
        <v>110.97100000000023</v>
      </c>
      <c r="BZ11" s="25">
        <f t="shared" si="3"/>
        <v>123.77100000000002</v>
      </c>
      <c r="CA11" s="25">
        <f t="shared" si="3"/>
        <v>109.5930000000003</v>
      </c>
      <c r="CB11" s="25">
        <f t="shared" si="3"/>
        <v>103.69399999999985</v>
      </c>
      <c r="CC11" s="25">
        <f t="shared" si="3"/>
        <v>76.736000000000047</v>
      </c>
      <c r="CD11" s="25">
        <f t="shared" si="3"/>
        <v>119.16800000000001</v>
      </c>
      <c r="CE11" s="25">
        <f t="shared" ref="CE11:CI11" si="18">CE9-CE10</f>
        <v>103.40600000000006</v>
      </c>
      <c r="CF11" s="25">
        <f t="shared" si="18"/>
        <v>110.51999999999987</v>
      </c>
      <c r="CG11" s="25">
        <f t="shared" si="18"/>
        <v>92.558000000000334</v>
      </c>
      <c r="CH11" s="25">
        <f t="shared" si="18"/>
        <v>125.93999999999983</v>
      </c>
      <c r="CI11" s="25">
        <f t="shared" si="18"/>
        <v>108.25000000000006</v>
      </c>
      <c r="CJ11" s="24" t="s">
        <v>40</v>
      </c>
      <c r="CK11" s="24"/>
    </row>
    <row r="12" spans="1:91" s="26" customFormat="1">
      <c r="A12" s="24" t="s">
        <v>41</v>
      </c>
      <c r="B12" s="25">
        <f t="shared" ref="B12:AG12" si="19">(B4-B11)/B7</f>
        <v>173.24045967518109</v>
      </c>
      <c r="C12" s="25">
        <f t="shared" si="19"/>
        <v>180.57939462252529</v>
      </c>
      <c r="D12" s="25">
        <f t="shared" si="19"/>
        <v>182.79746794801818</v>
      </c>
      <c r="E12" s="25">
        <f t="shared" si="19"/>
        <v>188.42994382972171</v>
      </c>
      <c r="F12" s="25">
        <f t="shared" si="19"/>
        <v>180.17168277868447</v>
      </c>
      <c r="G12" s="25">
        <f t="shared" si="19"/>
        <v>185.99101933652179</v>
      </c>
      <c r="H12" s="25">
        <f t="shared" si="19"/>
        <v>190.65884243830965</v>
      </c>
      <c r="I12" s="25">
        <f t="shared" si="19"/>
        <v>198.90661114622978</v>
      </c>
      <c r="J12" s="25">
        <f t="shared" si="19"/>
        <v>190.25963847211426</v>
      </c>
      <c r="K12" s="25">
        <f t="shared" si="19"/>
        <v>195.76499798622319</v>
      </c>
      <c r="L12" s="25">
        <f t="shared" si="19"/>
        <v>200.08089705775438</v>
      </c>
      <c r="M12" s="25">
        <f t="shared" si="19"/>
        <v>207.8667030949963</v>
      </c>
      <c r="N12" s="25">
        <f t="shared" si="19"/>
        <v>196.1176323589589</v>
      </c>
      <c r="O12" s="25">
        <f t="shared" si="19"/>
        <v>203.45946028312878</v>
      </c>
      <c r="P12" s="25">
        <f t="shared" si="19"/>
        <v>204.2837957434177</v>
      </c>
      <c r="Q12" s="25">
        <f t="shared" si="19"/>
        <v>206.15991147111009</v>
      </c>
      <c r="R12" s="25">
        <f t="shared" si="19"/>
        <v>188.17459784435329</v>
      </c>
      <c r="S12" s="25">
        <f t="shared" si="19"/>
        <v>191.17052028633123</v>
      </c>
      <c r="T12" s="25">
        <f t="shared" si="19"/>
        <v>197.53089316398231</v>
      </c>
      <c r="U12" s="25">
        <f t="shared" si="19"/>
        <v>204.81017219207482</v>
      </c>
      <c r="V12" s="25">
        <f t="shared" si="19"/>
        <v>195.91321579878809</v>
      </c>
      <c r="W12" s="25">
        <f t="shared" si="19"/>
        <v>200.67815011418665</v>
      </c>
      <c r="X12" s="25">
        <f t="shared" si="19"/>
        <v>207.45516631669156</v>
      </c>
      <c r="Y12" s="25">
        <f t="shared" si="19"/>
        <v>215.4803226031884</v>
      </c>
      <c r="Z12" s="25">
        <f t="shared" si="19"/>
        <v>207.23164101054911</v>
      </c>
      <c r="AA12" s="25">
        <f t="shared" si="19"/>
        <v>210.66048731772182</v>
      </c>
      <c r="AB12" s="25">
        <f t="shared" si="19"/>
        <v>217.76882206724486</v>
      </c>
      <c r="AC12" s="25">
        <f t="shared" si="19"/>
        <v>223.49746457534027</v>
      </c>
      <c r="AD12" s="25">
        <f t="shared" si="19"/>
        <v>215.36849618976635</v>
      </c>
      <c r="AE12" s="25">
        <f t="shared" si="19"/>
        <v>217.65017624591411</v>
      </c>
      <c r="AF12" s="25">
        <f t="shared" si="19"/>
        <v>223.20631171550397</v>
      </c>
      <c r="AG12" s="25">
        <f t="shared" si="19"/>
        <v>228.76419976478206</v>
      </c>
      <c r="AH12" s="25">
        <f t="shared" ref="AH12:BM12" si="20">(AH4-AH11)/AH7</f>
        <v>219.01664144873001</v>
      </c>
      <c r="AI12" s="25">
        <f t="shared" si="20"/>
        <v>225.50514985634959</v>
      </c>
      <c r="AJ12" s="25">
        <f t="shared" si="20"/>
        <v>231.59136057633467</v>
      </c>
      <c r="AK12" s="25">
        <f t="shared" si="20"/>
        <v>237.01892616610337</v>
      </c>
      <c r="AL12" s="25">
        <f t="shared" si="20"/>
        <v>231.50956345343241</v>
      </c>
      <c r="AM12" s="25">
        <f t="shared" si="20"/>
        <v>235.61451967540327</v>
      </c>
      <c r="AN12" s="25">
        <f t="shared" si="20"/>
        <v>242.82044510072288</v>
      </c>
      <c r="AO12" s="25">
        <f t="shared" si="20"/>
        <v>249.79232195528584</v>
      </c>
      <c r="AP12" s="25">
        <f t="shared" si="20"/>
        <v>240.5184666659577</v>
      </c>
      <c r="AQ12" s="25">
        <f t="shared" si="20"/>
        <v>246.51686037830945</v>
      </c>
      <c r="AR12" s="25">
        <f t="shared" si="20"/>
        <v>253.18151982147481</v>
      </c>
      <c r="AS12" s="25">
        <f t="shared" si="20"/>
        <v>261.18188579104691</v>
      </c>
      <c r="AT12" s="25">
        <f t="shared" si="20"/>
        <v>251.17179329095231</v>
      </c>
      <c r="AU12" s="25">
        <f t="shared" si="20"/>
        <v>260.84031974299654</v>
      </c>
      <c r="AV12" s="25">
        <f t="shared" si="20"/>
        <v>263.10666007899715</v>
      </c>
      <c r="AW12" s="25">
        <f t="shared" si="20"/>
        <v>271.05235354419528</v>
      </c>
      <c r="AX12" s="25">
        <f t="shared" si="20"/>
        <v>264.07617587359175</v>
      </c>
      <c r="AY12" s="25">
        <f t="shared" si="20"/>
        <v>269.4542651281746</v>
      </c>
      <c r="AZ12" s="25">
        <f t="shared" si="20"/>
        <v>276.51119757880548</v>
      </c>
      <c r="BA12" s="25">
        <f t="shared" si="20"/>
        <v>285.93125687607346</v>
      </c>
      <c r="BB12" s="25">
        <f t="shared" si="20"/>
        <v>275.15536149608198</v>
      </c>
      <c r="BC12" s="25">
        <f t="shared" si="20"/>
        <v>283.1943557226258</v>
      </c>
      <c r="BD12" s="25">
        <f t="shared" si="20"/>
        <v>285.66352159707168</v>
      </c>
      <c r="BE12" s="25">
        <f t="shared" si="20"/>
        <v>296.58643944940849</v>
      </c>
      <c r="BF12" s="25">
        <f t="shared" si="20"/>
        <v>286.72386642930519</v>
      </c>
      <c r="BG12" s="25">
        <f t="shared" si="20"/>
        <v>291.86264046115053</v>
      </c>
      <c r="BH12" s="25">
        <f t="shared" si="20"/>
        <v>299.90043077549001</v>
      </c>
      <c r="BI12" s="25">
        <f t="shared" si="20"/>
        <v>307.4965706752896</v>
      </c>
      <c r="BJ12" s="25">
        <f t="shared" si="20"/>
        <v>293.06352660743391</v>
      </c>
      <c r="BK12" s="25">
        <f t="shared" si="20"/>
        <v>273.44463287565662</v>
      </c>
      <c r="BL12" s="25">
        <f t="shared" si="20"/>
        <v>296.06819109200234</v>
      </c>
      <c r="BM12" s="25">
        <f t="shared" si="20"/>
        <v>308.22181145477134</v>
      </c>
      <c r="BN12" s="25">
        <f t="shared" ref="BN12:BU12" si="21">(BN4-BN11)/BN7</f>
        <v>294.1276946628376</v>
      </c>
      <c r="BO12" s="25">
        <f t="shared" si="21"/>
        <v>301.1699809191864</v>
      </c>
      <c r="BP12" s="25">
        <f t="shared" si="21"/>
        <v>311.14804888844179</v>
      </c>
      <c r="BQ12" s="25">
        <f t="shared" si="21"/>
        <v>322.19141998000129</v>
      </c>
      <c r="BR12" s="25">
        <f t="shared" si="21"/>
        <v>311.72714206102393</v>
      </c>
      <c r="BS12" s="25">
        <f t="shared" si="21"/>
        <v>319.35452113420422</v>
      </c>
      <c r="BT12" s="25">
        <f t="shared" si="21"/>
        <v>328.62250886298841</v>
      </c>
      <c r="BU12" s="25">
        <f t="shared" si="21"/>
        <v>345.3542593226752</v>
      </c>
      <c r="BV12" s="25">
        <v>331.24400000000003</v>
      </c>
      <c r="BW12" s="25">
        <f t="shared" ref="BW12:CI12" si="22">(BW4-BW11)/BW7</f>
        <v>346.4953396209076</v>
      </c>
      <c r="BX12" s="25">
        <f t="shared" si="22"/>
        <v>353.68628815624135</v>
      </c>
      <c r="BY12" s="25">
        <f t="shared" si="22"/>
        <v>370.5300773905609</v>
      </c>
      <c r="BZ12" s="25">
        <f t="shared" si="22"/>
        <v>359.62758763074697</v>
      </c>
      <c r="CA12" s="25">
        <f t="shared" si="22"/>
        <v>364.48195007386693</v>
      </c>
      <c r="CB12" s="25">
        <f t="shared" si="22"/>
        <v>366.60719409193564</v>
      </c>
      <c r="CC12" s="25">
        <f t="shared" si="22"/>
        <v>379.20996994201664</v>
      </c>
      <c r="CD12" s="25">
        <f t="shared" si="22"/>
        <v>371.94856421356974</v>
      </c>
      <c r="CE12" s="25">
        <f t="shared" si="22"/>
        <v>375.67110878349092</v>
      </c>
      <c r="CF12" s="25">
        <f t="shared" si="22"/>
        <v>384.42526148383274</v>
      </c>
      <c r="CG12" s="25">
        <f t="shared" si="22"/>
        <v>399.69074476797692</v>
      </c>
      <c r="CH12" s="25">
        <f t="shared" si="22"/>
        <v>386.55294581000766</v>
      </c>
      <c r="CI12" s="25">
        <f t="shared" si="22"/>
        <v>389.17692745346596</v>
      </c>
      <c r="CJ12" s="24" t="s">
        <v>41</v>
      </c>
    </row>
    <row r="13" spans="1:91" s="26" customFormat="1">
      <c r="A13" s="30" t="s">
        <v>43</v>
      </c>
      <c r="B13" s="34">
        <v>2758.2133280000003</v>
      </c>
      <c r="C13" s="34">
        <v>2772.0810000000001</v>
      </c>
      <c r="D13" s="34">
        <v>2786.056</v>
      </c>
      <c r="E13" s="34">
        <v>2813.5632720000008</v>
      </c>
      <c r="F13" s="34">
        <v>2813.4615000000003</v>
      </c>
      <c r="G13" s="34">
        <v>2833.8300000000004</v>
      </c>
      <c r="H13" s="34">
        <v>2854.0875000000001</v>
      </c>
      <c r="I13" s="34">
        <v>2874.5115000000005</v>
      </c>
      <c r="J13" s="34">
        <v>2903.9689000000003</v>
      </c>
      <c r="K13" s="34">
        <v>2943.7849000000006</v>
      </c>
      <c r="L13" s="34">
        <v>2983.6009000000004</v>
      </c>
      <c r="M13" s="34">
        <v>3023.1957000000002</v>
      </c>
      <c r="N13" s="34">
        <v>3050.2968000000001</v>
      </c>
      <c r="O13" s="34">
        <v>3082.8647999999998</v>
      </c>
      <c r="P13" s="34">
        <v>3115.4328</v>
      </c>
      <c r="Q13" s="34">
        <v>3148.6632000000004</v>
      </c>
      <c r="R13" s="34">
        <v>3157.2851000000005</v>
      </c>
      <c r="S13" s="34">
        <v>3171.6111000000005</v>
      </c>
      <c r="T13" s="34">
        <v>3185.9371000000006</v>
      </c>
      <c r="U13" s="34">
        <v>3199.8773999999999</v>
      </c>
      <c r="V13" s="34">
        <v>3188.3124000000003</v>
      </c>
      <c r="W13" s="34">
        <v>3205.7844</v>
      </c>
      <c r="X13" s="34">
        <v>3223.2564000000002</v>
      </c>
      <c r="Y13" s="34">
        <v>3240.3462</v>
      </c>
      <c r="Z13" s="34">
        <v>3241.5394000000001</v>
      </c>
      <c r="AA13" s="34">
        <v>3266.4713999999999</v>
      </c>
      <c r="AB13" s="34">
        <v>3291.4034000000001</v>
      </c>
      <c r="AC13" s="34">
        <v>3316.2270000000003</v>
      </c>
      <c r="AD13" s="34">
        <v>3329.9100000000003</v>
      </c>
      <c r="AE13" s="34">
        <v>3355.8300000000004</v>
      </c>
      <c r="AF13" s="34">
        <v>3381.75</v>
      </c>
      <c r="AG13" s="34">
        <v>3408.2640000000006</v>
      </c>
      <c r="AH13" s="34">
        <v>3411.3462000000004</v>
      </c>
      <c r="AI13" s="34">
        <v>3433.3632000000002</v>
      </c>
      <c r="AJ13" s="34">
        <v>3455.3802000000005</v>
      </c>
      <c r="AK13" s="34">
        <v>3479.2230000000004</v>
      </c>
      <c r="AL13" s="34">
        <v>3484.3500000000004</v>
      </c>
      <c r="AM13" s="34">
        <v>3508.9140000000002</v>
      </c>
      <c r="AN13" s="34">
        <v>3533.4780000000001</v>
      </c>
      <c r="AO13" s="34">
        <v>3558.2556</v>
      </c>
      <c r="AP13" s="34">
        <v>3571.5288</v>
      </c>
      <c r="AQ13" s="34">
        <v>3598.1288</v>
      </c>
      <c r="AR13" s="34">
        <v>3624.7287999999999</v>
      </c>
      <c r="AS13" s="34">
        <v>3650.3180000000002</v>
      </c>
      <c r="AT13" s="34">
        <v>3665.2275</v>
      </c>
      <c r="AU13" s="34">
        <v>3686.9985000000001</v>
      </c>
      <c r="AV13" s="34">
        <v>3708.7695000000003</v>
      </c>
      <c r="AW13" s="34">
        <v>3731.5493999999999</v>
      </c>
      <c r="AX13" s="34">
        <v>3770.8434000000002</v>
      </c>
      <c r="AY13" s="34">
        <v>3810.1374000000001</v>
      </c>
      <c r="AZ13" s="34">
        <v>3849.4313999999999</v>
      </c>
      <c r="BA13" s="34">
        <v>3889.5750000000003</v>
      </c>
      <c r="BB13" s="34">
        <v>3939.2235000000001</v>
      </c>
      <c r="BC13" s="34">
        <v>3988.8720000000003</v>
      </c>
      <c r="BD13" s="34">
        <v>4038.5205000000001</v>
      </c>
      <c r="BE13" s="34">
        <v>4088.9655000000002</v>
      </c>
      <c r="BF13" s="34">
        <v>4138.3485000000001</v>
      </c>
      <c r="BG13" s="34">
        <v>4187.7314999999999</v>
      </c>
      <c r="BH13" s="34">
        <v>4237.1145000000006</v>
      </c>
      <c r="BI13" s="34">
        <v>4286.232</v>
      </c>
      <c r="BJ13" s="34">
        <v>4266.8</v>
      </c>
      <c r="BK13" s="34">
        <f>BJ13+BK53</f>
        <v>4265.8690000000006</v>
      </c>
      <c r="BL13" s="34">
        <f>BK13+BL53</f>
        <v>4272.6410000000005</v>
      </c>
      <c r="BM13" s="34">
        <v>4374.1000000000004</v>
      </c>
      <c r="BN13" s="34">
        <f>BM13+BN53</f>
        <v>4403.585</v>
      </c>
      <c r="BO13" s="34">
        <f>BN13+BO53</f>
        <v>4415.5810000000001</v>
      </c>
      <c r="BP13" s="34">
        <f>BO13+BP53</f>
        <v>4435.4350000000004</v>
      </c>
      <c r="BQ13" s="34">
        <v>4643.8999999999996</v>
      </c>
      <c r="BR13" s="34">
        <v>4763.8999999999996</v>
      </c>
      <c r="BS13" s="34">
        <v>4883.8999999999996</v>
      </c>
      <c r="BT13" s="32">
        <v>5003.8999999999996</v>
      </c>
      <c r="BU13" s="32">
        <v>5260.7</v>
      </c>
      <c r="BV13" s="32">
        <f t="shared" ref="BV13:CG13" si="23">BU13+BV53</f>
        <v>5295.4160000000002</v>
      </c>
      <c r="BW13" s="32">
        <f t="shared" si="23"/>
        <v>5310.4449999999997</v>
      </c>
      <c r="BX13" s="32">
        <f t="shared" si="23"/>
        <v>5337.5729999999994</v>
      </c>
      <c r="BY13" s="32">
        <f t="shared" si="23"/>
        <v>5331.8129999999992</v>
      </c>
      <c r="BZ13" s="32">
        <f t="shared" si="23"/>
        <v>5346.5599999999995</v>
      </c>
      <c r="CA13" s="32">
        <f t="shared" si="23"/>
        <v>5341.0629999999992</v>
      </c>
      <c r="CB13" s="32">
        <f t="shared" si="23"/>
        <v>5352.9319999999989</v>
      </c>
      <c r="CC13" s="32">
        <f t="shared" si="23"/>
        <v>5360.2099999999991</v>
      </c>
      <c r="CD13" s="32">
        <f t="shared" si="23"/>
        <v>5388.1319999999987</v>
      </c>
      <c r="CE13" s="32">
        <f t="shared" si="23"/>
        <v>5395.8489999999983</v>
      </c>
      <c r="CF13" s="32">
        <f t="shared" si="23"/>
        <v>5416.9299999999985</v>
      </c>
      <c r="CG13" s="32">
        <f t="shared" si="23"/>
        <v>5421.2129999999988</v>
      </c>
      <c r="CH13" s="32">
        <f>CG13+CH53</f>
        <v>5447.1739999999991</v>
      </c>
      <c r="CI13" s="32">
        <f>CH13+CI53</f>
        <v>5461.2109999999993</v>
      </c>
      <c r="CJ13" s="30" t="s">
        <v>43</v>
      </c>
      <c r="CK13" s="74">
        <f>BV13/BU13</f>
        <v>1.006599121789876</v>
      </c>
      <c r="CL13" s="74">
        <f>BU11/BU13</f>
        <v>1.6994886612047833E-2</v>
      </c>
      <c r="CM13" s="75">
        <f>BV11/BV13</f>
        <v>2.6820555741040933E-2</v>
      </c>
    </row>
    <row r="14" spans="1:91" s="26" customFormat="1">
      <c r="A14" s="30" t="s">
        <v>44</v>
      </c>
      <c r="B14" s="31">
        <f>B12+B13</f>
        <v>2931.4537876751815</v>
      </c>
      <c r="C14" s="31">
        <f t="shared" ref="C14:BN14" si="24">C12+C13</f>
        <v>2952.6603946225255</v>
      </c>
      <c r="D14" s="31">
        <f t="shared" si="24"/>
        <v>2968.8534679480181</v>
      </c>
      <c r="E14" s="31">
        <f t="shared" si="24"/>
        <v>3001.9932158297224</v>
      </c>
      <c r="F14" s="31">
        <f t="shared" si="24"/>
        <v>2993.6331827786848</v>
      </c>
      <c r="G14" s="31">
        <f t="shared" si="24"/>
        <v>3019.8210193365221</v>
      </c>
      <c r="H14" s="31">
        <f t="shared" si="24"/>
        <v>3044.7463424383095</v>
      </c>
      <c r="I14" s="31">
        <f t="shared" si="24"/>
        <v>3073.4181111462303</v>
      </c>
      <c r="J14" s="31">
        <f t="shared" si="24"/>
        <v>3094.2285384721145</v>
      </c>
      <c r="K14" s="31">
        <f t="shared" si="24"/>
        <v>3139.5498979862236</v>
      </c>
      <c r="L14" s="31">
        <f t="shared" si="24"/>
        <v>3183.6817970577549</v>
      </c>
      <c r="M14" s="31">
        <f t="shared" si="24"/>
        <v>3231.0624030949966</v>
      </c>
      <c r="N14" s="31">
        <f t="shared" si="24"/>
        <v>3246.4144323589589</v>
      </c>
      <c r="O14" s="31">
        <f t="shared" si="24"/>
        <v>3286.3242602831288</v>
      </c>
      <c r="P14" s="31">
        <f t="shared" si="24"/>
        <v>3319.7165957434177</v>
      </c>
      <c r="Q14" s="31">
        <f t="shared" si="24"/>
        <v>3354.8231114711107</v>
      </c>
      <c r="R14" s="31">
        <f t="shared" si="24"/>
        <v>3345.4596978443537</v>
      </c>
      <c r="S14" s="31">
        <f t="shared" si="24"/>
        <v>3362.7816202863319</v>
      </c>
      <c r="T14" s="31">
        <f t="shared" si="24"/>
        <v>3383.467993163983</v>
      </c>
      <c r="U14" s="31">
        <f t="shared" si="24"/>
        <v>3404.6875721920746</v>
      </c>
      <c r="V14" s="31">
        <f t="shared" si="24"/>
        <v>3384.2256157987886</v>
      </c>
      <c r="W14" s="31">
        <f t="shared" si="24"/>
        <v>3406.4625501141868</v>
      </c>
      <c r="X14" s="31">
        <f t="shared" si="24"/>
        <v>3430.7115663166919</v>
      </c>
      <c r="Y14" s="31">
        <f t="shared" si="24"/>
        <v>3455.8265226031886</v>
      </c>
      <c r="Z14" s="31">
        <f t="shared" si="24"/>
        <v>3448.7710410105492</v>
      </c>
      <c r="AA14" s="31">
        <f t="shared" si="24"/>
        <v>3477.1318873177215</v>
      </c>
      <c r="AB14" s="31">
        <f t="shared" si="24"/>
        <v>3509.172222067245</v>
      </c>
      <c r="AC14" s="31">
        <f t="shared" si="24"/>
        <v>3539.7244645753408</v>
      </c>
      <c r="AD14" s="31">
        <f t="shared" si="24"/>
        <v>3545.2784961897669</v>
      </c>
      <c r="AE14" s="31">
        <f t="shared" si="24"/>
        <v>3573.4801762459147</v>
      </c>
      <c r="AF14" s="31">
        <f t="shared" si="24"/>
        <v>3604.9563117155039</v>
      </c>
      <c r="AG14" s="31">
        <f t="shared" si="24"/>
        <v>3637.0281997647826</v>
      </c>
      <c r="AH14" s="31">
        <f t="shared" si="24"/>
        <v>3630.3628414487303</v>
      </c>
      <c r="AI14" s="31">
        <f t="shared" si="24"/>
        <v>3658.8683498563496</v>
      </c>
      <c r="AJ14" s="31">
        <f t="shared" si="24"/>
        <v>3686.9715605763354</v>
      </c>
      <c r="AK14" s="31">
        <f t="shared" si="24"/>
        <v>3716.2419261661039</v>
      </c>
      <c r="AL14" s="31">
        <f t="shared" si="24"/>
        <v>3715.8595634534327</v>
      </c>
      <c r="AM14" s="31">
        <f t="shared" si="24"/>
        <v>3744.5285196754035</v>
      </c>
      <c r="AN14" s="31">
        <f t="shared" si="24"/>
        <v>3776.2984451007228</v>
      </c>
      <c r="AO14" s="31">
        <f t="shared" si="24"/>
        <v>3808.0479219552858</v>
      </c>
      <c r="AP14" s="31">
        <f t="shared" si="24"/>
        <v>3812.047266665958</v>
      </c>
      <c r="AQ14" s="31">
        <f t="shared" si="24"/>
        <v>3844.6456603783095</v>
      </c>
      <c r="AR14" s="31">
        <f t="shared" si="24"/>
        <v>3877.9103198214748</v>
      </c>
      <c r="AS14" s="31">
        <f t="shared" si="24"/>
        <v>3911.4998857910473</v>
      </c>
      <c r="AT14" s="31">
        <f t="shared" si="24"/>
        <v>3916.3992932909523</v>
      </c>
      <c r="AU14" s="31">
        <f t="shared" si="24"/>
        <v>3947.8388197429967</v>
      </c>
      <c r="AV14" s="31">
        <f t="shared" si="24"/>
        <v>3971.8761600789976</v>
      </c>
      <c r="AW14" s="31">
        <f t="shared" si="24"/>
        <v>4002.6017535441952</v>
      </c>
      <c r="AX14" s="31">
        <f t="shared" si="24"/>
        <v>4034.9195758735918</v>
      </c>
      <c r="AY14" s="31">
        <f t="shared" si="24"/>
        <v>4079.5916651281746</v>
      </c>
      <c r="AZ14" s="31">
        <f t="shared" si="24"/>
        <v>4125.9425975788054</v>
      </c>
      <c r="BA14" s="31">
        <f t="shared" si="24"/>
        <v>4175.5062568760741</v>
      </c>
      <c r="BB14" s="31">
        <f t="shared" si="24"/>
        <v>4214.3788614960822</v>
      </c>
      <c r="BC14" s="31">
        <f t="shared" si="24"/>
        <v>4272.0663557226262</v>
      </c>
      <c r="BD14" s="31">
        <f t="shared" si="24"/>
        <v>4324.1840215970715</v>
      </c>
      <c r="BE14" s="31">
        <f t="shared" si="24"/>
        <v>4385.5519394494086</v>
      </c>
      <c r="BF14" s="31">
        <f t="shared" si="24"/>
        <v>4425.0723664293055</v>
      </c>
      <c r="BG14" s="31">
        <f t="shared" si="24"/>
        <v>4479.5941404611503</v>
      </c>
      <c r="BH14" s="31">
        <f t="shared" si="24"/>
        <v>4537.0149307754909</v>
      </c>
      <c r="BI14" s="31">
        <f t="shared" si="24"/>
        <v>4593.72857067529</v>
      </c>
      <c r="BJ14" s="31">
        <f t="shared" si="24"/>
        <v>4559.8635266074343</v>
      </c>
      <c r="BK14" s="31">
        <f t="shared" si="24"/>
        <v>4539.3136328756573</v>
      </c>
      <c r="BL14" s="31">
        <f t="shared" si="24"/>
        <v>4568.7091910920026</v>
      </c>
      <c r="BM14" s="31">
        <f t="shared" si="24"/>
        <v>4682.3218114547717</v>
      </c>
      <c r="BN14" s="31">
        <f t="shared" si="24"/>
        <v>4697.7126946628377</v>
      </c>
      <c r="BO14" s="31">
        <f t="shared" ref="BO14:BV14" si="25">BO12+BO13</f>
        <v>4716.750980919187</v>
      </c>
      <c r="BP14" s="31">
        <f t="shared" si="25"/>
        <v>4746.5830488884421</v>
      </c>
      <c r="BQ14" s="31">
        <f t="shared" si="25"/>
        <v>4966.0914199800009</v>
      </c>
      <c r="BR14" s="31">
        <f t="shared" si="25"/>
        <v>5075.6271420610237</v>
      </c>
      <c r="BS14" s="31">
        <f>BR13+BR11</f>
        <v>4880.8729999999996</v>
      </c>
      <c r="BT14" s="31">
        <f t="shared" si="25"/>
        <v>5332.5225088629877</v>
      </c>
      <c r="BU14" s="31">
        <f t="shared" si="25"/>
        <v>5606.0542593226746</v>
      </c>
      <c r="BV14" s="31">
        <f t="shared" si="25"/>
        <v>5626.66</v>
      </c>
      <c r="BW14" s="81">
        <f t="shared" ref="BW14:CI14" si="26">BW12+BW13</f>
        <v>5656.9403396209073</v>
      </c>
      <c r="BX14" s="81">
        <f t="shared" si="26"/>
        <v>5691.2592881562405</v>
      </c>
      <c r="BY14" s="81">
        <f t="shared" si="26"/>
        <v>5702.3430773905602</v>
      </c>
      <c r="BZ14" s="81">
        <f t="shared" si="26"/>
        <v>5706.1875876307467</v>
      </c>
      <c r="CA14" s="81">
        <f t="shared" si="26"/>
        <v>5705.5449500738659</v>
      </c>
      <c r="CB14" s="81">
        <f t="shared" si="26"/>
        <v>5719.5391940919344</v>
      </c>
      <c r="CC14" s="81">
        <f t="shared" si="26"/>
        <v>5739.419969942016</v>
      </c>
      <c r="CD14" s="81">
        <f t="shared" si="26"/>
        <v>5760.0805642135683</v>
      </c>
      <c r="CE14" s="81">
        <f t="shared" si="26"/>
        <v>5771.5201087834894</v>
      </c>
      <c r="CF14" s="81">
        <f t="shared" si="26"/>
        <v>5801.3552614838309</v>
      </c>
      <c r="CG14" s="81">
        <f t="shared" si="26"/>
        <v>5820.9037447679757</v>
      </c>
      <c r="CH14" s="81">
        <f t="shared" si="26"/>
        <v>5833.7269458100063</v>
      </c>
      <c r="CI14" s="81">
        <f t="shared" si="26"/>
        <v>5850.3879274534656</v>
      </c>
      <c r="CJ14" s="30" t="s">
        <v>44</v>
      </c>
      <c r="CK14" s="74">
        <f>BV12/BU12</f>
        <v>0.95914265151862066</v>
      </c>
      <c r="CL14" s="74">
        <f>BU11/BU14</f>
        <v>1.594793697391041E-2</v>
      </c>
      <c r="CM14" s="75">
        <f>BV11/BV14</f>
        <v>2.5241617584854961E-2</v>
      </c>
    </row>
    <row r="15" spans="1:91" s="26" customFormat="1">
      <c r="A15" s="30" t="s">
        <v>75</v>
      </c>
      <c r="B15" s="33">
        <f>B12/B13</f>
        <v>6.2808941540717936E-2</v>
      </c>
      <c r="C15" s="33">
        <f t="shared" ref="C15:BN15" si="27">C12/C13</f>
        <v>6.5142178248949176E-2</v>
      </c>
      <c r="D15" s="33">
        <f t="shared" si="27"/>
        <v>6.5611555527964327E-2</v>
      </c>
      <c r="E15" s="33">
        <f t="shared" si="27"/>
        <v>6.6971994447374797E-2</v>
      </c>
      <c r="F15" s="33">
        <f t="shared" si="27"/>
        <v>6.4039149915036855E-2</v>
      </c>
      <c r="G15" s="33">
        <f t="shared" si="27"/>
        <v>6.5632384206717326E-2</v>
      </c>
      <c r="H15" s="33">
        <f t="shared" si="27"/>
        <v>6.6802031275603718E-2</v>
      </c>
      <c r="I15" s="33">
        <f t="shared" si="27"/>
        <v>6.9196665640833141E-2</v>
      </c>
      <c r="J15" s="33">
        <f t="shared" si="27"/>
        <v>6.551710607924012E-2</v>
      </c>
      <c r="K15" s="33">
        <f t="shared" si="27"/>
        <v>6.6501121731490351E-2</v>
      </c>
      <c r="L15" s="33">
        <f t="shared" si="27"/>
        <v>6.706020803846599E-2</v>
      </c>
      <c r="M15" s="33">
        <f t="shared" si="27"/>
        <v>6.8757276644378751E-2</v>
      </c>
      <c r="N15" s="33">
        <f t="shared" si="27"/>
        <v>6.4294606465495063E-2</v>
      </c>
      <c r="O15" s="33">
        <f t="shared" si="27"/>
        <v>6.5996880655657938E-2</v>
      </c>
      <c r="P15" s="33">
        <f t="shared" si="27"/>
        <v>6.5571562237971462E-2</v>
      </c>
      <c r="Q15" s="33">
        <f t="shared" si="27"/>
        <v>6.5475377446247679E-2</v>
      </c>
      <c r="R15" s="33">
        <f t="shared" si="27"/>
        <v>5.9600128554862929E-2</v>
      </c>
      <c r="S15" s="33">
        <f t="shared" si="27"/>
        <v>6.0275523782323502E-2</v>
      </c>
      <c r="T15" s="33">
        <f t="shared" si="27"/>
        <v>6.2000876653836724E-2</v>
      </c>
      <c r="U15" s="33">
        <f t="shared" si="27"/>
        <v>6.4005631025762053E-2</v>
      </c>
      <c r="V15" s="33">
        <f t="shared" si="27"/>
        <v>6.1447308550689098E-2</v>
      </c>
      <c r="W15" s="33">
        <f t="shared" si="27"/>
        <v>6.2598766814819684E-2</v>
      </c>
      <c r="X15" s="33">
        <f t="shared" si="27"/>
        <v>6.4361980733736085E-2</v>
      </c>
      <c r="Y15" s="33">
        <f t="shared" si="27"/>
        <v>6.649916684926703E-2</v>
      </c>
      <c r="Z15" s="33">
        <f t="shared" si="27"/>
        <v>6.3930008381372472E-2</v>
      </c>
      <c r="AA15" s="33">
        <f t="shared" si="27"/>
        <v>6.4491759308751895E-2</v>
      </c>
      <c r="AB15" s="33">
        <f t="shared" si="27"/>
        <v>6.616290852322898E-2</v>
      </c>
      <c r="AC15" s="33">
        <f t="shared" si="27"/>
        <v>6.739510430840237E-2</v>
      </c>
      <c r="AD15" s="33">
        <f t="shared" si="27"/>
        <v>6.4676972107284084E-2</v>
      </c>
      <c r="AE15" s="33">
        <f t="shared" si="27"/>
        <v>6.4857330748552253E-2</v>
      </c>
      <c r="AF15" s="33">
        <f t="shared" si="27"/>
        <v>6.6003197077106224E-2</v>
      </c>
      <c r="AG15" s="33">
        <f t="shared" si="27"/>
        <v>6.7120445999717754E-2</v>
      </c>
      <c r="AH15" s="33">
        <f t="shared" si="27"/>
        <v>6.4202408260038216E-2</v>
      </c>
      <c r="AI15" s="33">
        <f t="shared" si="27"/>
        <v>6.5680540251712827E-2</v>
      </c>
      <c r="AJ15" s="33">
        <f t="shared" si="27"/>
        <v>6.7023409052449467E-2</v>
      </c>
      <c r="AK15" s="33">
        <f t="shared" si="27"/>
        <v>6.8124097295891445E-2</v>
      </c>
      <c r="AL15" s="33">
        <f t="shared" si="27"/>
        <v>6.6442683270461461E-2</v>
      </c>
      <c r="AM15" s="33">
        <f t="shared" si="27"/>
        <v>6.7147419308482129E-2</v>
      </c>
      <c r="AN15" s="33">
        <f t="shared" si="27"/>
        <v>6.8719953853037391E-2</v>
      </c>
      <c r="AO15" s="33">
        <f t="shared" si="27"/>
        <v>7.0200780954377151E-2</v>
      </c>
      <c r="AP15" s="33">
        <f t="shared" si="27"/>
        <v>6.7343280744637343E-2</v>
      </c>
      <c r="AQ15" s="33">
        <f t="shared" si="27"/>
        <v>6.8512516944448862E-2</v>
      </c>
      <c r="AR15" s="33">
        <f t="shared" si="27"/>
        <v>6.9848403505794646E-2</v>
      </c>
      <c r="AS15" s="33">
        <f t="shared" si="27"/>
        <v>7.1550447328437378E-2</v>
      </c>
      <c r="AT15" s="33">
        <f t="shared" si="27"/>
        <v>6.852829552625378E-2</v>
      </c>
      <c r="AU15" s="33">
        <f t="shared" si="27"/>
        <v>7.0745979349597379E-2</v>
      </c>
      <c r="AV15" s="33">
        <f t="shared" si="27"/>
        <v>7.0941766555995767E-2</v>
      </c>
      <c r="AW15" s="33">
        <f t="shared" si="27"/>
        <v>7.2638018283824754E-2</v>
      </c>
      <c r="AX15" s="33">
        <f t="shared" si="27"/>
        <v>7.0031064104542698E-2</v>
      </c>
      <c r="AY15" s="33">
        <f t="shared" si="27"/>
        <v>7.0720353845552808E-2</v>
      </c>
      <c r="AZ15" s="33">
        <f t="shared" si="27"/>
        <v>7.183169898255766E-2</v>
      </c>
      <c r="BA15" s="33">
        <f t="shared" si="27"/>
        <v>7.3512210685247992E-2</v>
      </c>
      <c r="BB15" s="33">
        <f t="shared" si="27"/>
        <v>6.9850152319634054E-2</v>
      </c>
      <c r="BC15" s="33">
        <f t="shared" si="27"/>
        <v>7.0996100081082009E-2</v>
      </c>
      <c r="BD15" s="33">
        <f t="shared" si="27"/>
        <v>7.0734696430802241E-2</v>
      </c>
      <c r="BE15" s="33">
        <f t="shared" si="27"/>
        <v>7.2533368024114767E-2</v>
      </c>
      <c r="BF15" s="33">
        <f t="shared" si="27"/>
        <v>6.9284611102546148E-2</v>
      </c>
      <c r="BG15" s="33">
        <f t="shared" si="27"/>
        <v>6.9694688033640775E-2</v>
      </c>
      <c r="BH15" s="33">
        <f t="shared" si="27"/>
        <v>7.0779402061353303E-2</v>
      </c>
      <c r="BI15" s="33">
        <f t="shared" si="27"/>
        <v>7.1740533567779249E-2</v>
      </c>
      <c r="BJ15" s="33">
        <f t="shared" si="27"/>
        <v>6.8684617654315619E-2</v>
      </c>
      <c r="BK15" s="33">
        <f t="shared" si="27"/>
        <v>6.4100569632039001E-2</v>
      </c>
      <c r="BL15" s="33">
        <f t="shared" si="27"/>
        <v>6.9293954510103312E-2</v>
      </c>
      <c r="BM15" s="33">
        <f t="shared" si="27"/>
        <v>7.0465195458442043E-2</v>
      </c>
      <c r="BN15" s="33">
        <f t="shared" si="27"/>
        <v>6.6792782394988995E-2</v>
      </c>
      <c r="BO15" s="33">
        <f t="shared" ref="BO15:CI15" si="28">BO12/BO13</f>
        <v>6.8206195497078723E-2</v>
      </c>
      <c r="BP15" s="33">
        <f t="shared" si="28"/>
        <v>7.0150514862339711E-2</v>
      </c>
      <c r="BQ15" s="33">
        <f t="shared" si="28"/>
        <v>6.9379491371476837E-2</v>
      </c>
      <c r="BR15" s="33">
        <f t="shared" si="28"/>
        <v>6.5435282449468696E-2</v>
      </c>
      <c r="BS15" s="33">
        <f t="shared" si="28"/>
        <v>6.5389242436209638E-2</v>
      </c>
      <c r="BT15" s="33">
        <f t="shared" si="28"/>
        <v>6.5673276616836557E-2</v>
      </c>
      <c r="BU15" s="33">
        <f t="shared" si="28"/>
        <v>6.5647966871837438E-2</v>
      </c>
      <c r="BV15" s="33">
        <f t="shared" si="28"/>
        <v>6.2552970342651087E-2</v>
      </c>
      <c r="BW15" s="33">
        <f t="shared" si="28"/>
        <v>6.5247891583644607E-2</v>
      </c>
      <c r="BX15" s="33">
        <f t="shared" si="28"/>
        <v>6.6263503685334402E-2</v>
      </c>
      <c r="BY15" s="33">
        <f t="shared" si="28"/>
        <v>6.9494199701032461E-2</v>
      </c>
      <c r="BZ15" s="33">
        <f t="shared" si="28"/>
        <v>6.7263359549083343E-2</v>
      </c>
      <c r="CA15" s="33">
        <f t="shared" si="28"/>
        <v>6.8241462434325717E-2</v>
      </c>
      <c r="CB15" s="33">
        <f t="shared" si="28"/>
        <v>6.8487175643541842E-2</v>
      </c>
      <c r="CC15" s="33">
        <f t="shared" si="28"/>
        <v>7.0745356980793053E-2</v>
      </c>
      <c r="CD15" s="33">
        <f t="shared" si="28"/>
        <v>6.9031078714027388E-2</v>
      </c>
      <c r="CE15" s="33">
        <f t="shared" si="28"/>
        <v>6.9622242724637226E-2</v>
      </c>
      <c r="CF15" s="33">
        <f t="shared" si="28"/>
        <v>7.0967367398846362E-2</v>
      </c>
      <c r="CG15" s="33">
        <f t="shared" si="28"/>
        <v>7.3727179649273514E-2</v>
      </c>
      <c r="CH15" s="33">
        <f t="shared" si="28"/>
        <v>7.0963943103342711E-2</v>
      </c>
      <c r="CI15" s="33">
        <f t="shared" si="28"/>
        <v>7.1262019990340236E-2</v>
      </c>
      <c r="CJ15" s="30" t="s">
        <v>77</v>
      </c>
      <c r="CK15" s="74"/>
      <c r="CL15" s="74"/>
      <c r="CM15" s="75"/>
    </row>
    <row r="16" spans="1:91" s="26" customFormat="1">
      <c r="A16" s="24" t="s">
        <v>45</v>
      </c>
      <c r="B16" s="33">
        <f t="shared" ref="B16:AG16" si="29">B11/B14</f>
        <v>2.4877417582569349E-2</v>
      </c>
      <c r="C16" s="33">
        <f t="shared" si="29"/>
        <v>2.672505112464451E-2</v>
      </c>
      <c r="D16" s="33">
        <f t="shared" si="29"/>
        <v>2.7396434643241926E-2</v>
      </c>
      <c r="E16" s="33">
        <f t="shared" si="29"/>
        <v>2.2935095135106904E-2</v>
      </c>
      <c r="F16" s="33">
        <f t="shared" si="29"/>
        <v>2.9703037937822623E-2</v>
      </c>
      <c r="G16" s="33">
        <f t="shared" si="29"/>
        <v>2.8402014374628116E-2</v>
      </c>
      <c r="H16" s="33">
        <f t="shared" si="29"/>
        <v>2.9859301818618417E-2</v>
      </c>
      <c r="I16" s="33">
        <f t="shared" si="29"/>
        <v>2.7263130810649867E-2</v>
      </c>
      <c r="J16" s="33">
        <f t="shared" si="29"/>
        <v>3.2875076528842737E-2</v>
      </c>
      <c r="K16" s="33">
        <f t="shared" si="29"/>
        <v>3.0650253420632927E-2</v>
      </c>
      <c r="L16" s="33">
        <f t="shared" si="29"/>
        <v>3.2233749018146116E-2</v>
      </c>
      <c r="M16" s="33">
        <f t="shared" si="29"/>
        <v>2.8302455536731198E-2</v>
      </c>
      <c r="N16" s="33">
        <f t="shared" si="29"/>
        <v>3.0879914468330969E-2</v>
      </c>
      <c r="O16" s="33">
        <f t="shared" si="29"/>
        <v>3.038774998770094E-2</v>
      </c>
      <c r="P16" s="33">
        <f t="shared" si="29"/>
        <v>2.9153090997012385E-2</v>
      </c>
      <c r="Q16" s="33">
        <f t="shared" si="29"/>
        <v>2.0614201614246791E-2</v>
      </c>
      <c r="R16" s="33">
        <f t="shared" si="29"/>
        <v>2.0676979024608258E-2</v>
      </c>
      <c r="S16" s="33">
        <f t="shared" si="29"/>
        <v>1.8772851504590082E-2</v>
      </c>
      <c r="T16" s="33">
        <f t="shared" si="29"/>
        <v>2.2777812633578805E-2</v>
      </c>
      <c r="U16" s="33">
        <f t="shared" si="29"/>
        <v>1.9808866032479295E-2</v>
      </c>
      <c r="V16" s="33">
        <f t="shared" si="29"/>
        <v>2.4109503698305154E-2</v>
      </c>
      <c r="W16" s="33">
        <f t="shared" si="29"/>
        <v>2.2174029183872249E-2</v>
      </c>
      <c r="X16" s="33">
        <f t="shared" si="29"/>
        <v>2.57975636509193E-2</v>
      </c>
      <c r="Y16" s="33">
        <f t="shared" si="29"/>
        <v>2.2235780499223645E-2</v>
      </c>
      <c r="Z16" s="33">
        <f t="shared" si="29"/>
        <v>2.7519368166635447E-2</v>
      </c>
      <c r="AA16" s="33">
        <f t="shared" si="29"/>
        <v>2.3448348421116417E-2</v>
      </c>
      <c r="AB16" s="33">
        <f t="shared" si="29"/>
        <v>2.7291621482054666E-2</v>
      </c>
      <c r="AC16" s="33">
        <f t="shared" si="29"/>
        <v>2.1451952195694415E-2</v>
      </c>
      <c r="AD16" s="33">
        <f t="shared" si="29"/>
        <v>2.6790561052419004E-2</v>
      </c>
      <c r="AE16" s="33">
        <f t="shared" si="29"/>
        <v>2.0898674769886494E-2</v>
      </c>
      <c r="AF16" s="33">
        <f t="shared" si="29"/>
        <v>2.4220820573120652E-2</v>
      </c>
      <c r="AG16" s="33">
        <f t="shared" si="29"/>
        <v>1.8210196996625787E-2</v>
      </c>
      <c r="AH16" s="33">
        <f t="shared" ref="AH16:BM16" si="30">AH11/AH14</f>
        <v>2.3962618558888926E-2</v>
      </c>
      <c r="AI16" s="33">
        <f t="shared" si="30"/>
        <v>2.1719283778854723E-2</v>
      </c>
      <c r="AJ16" s="33">
        <f t="shared" si="30"/>
        <v>2.5015923905196209E-2</v>
      </c>
      <c r="AK16" s="33">
        <f t="shared" si="30"/>
        <v>1.8778917354284441E-2</v>
      </c>
      <c r="AL16" s="33">
        <f t="shared" si="30"/>
        <v>2.6465478127112804E-2</v>
      </c>
      <c r="AM16" s="33">
        <f t="shared" si="30"/>
        <v>2.2293594390152032E-2</v>
      </c>
      <c r="AN16" s="33">
        <f t="shared" si="30"/>
        <v>2.6368678600916091E-2</v>
      </c>
      <c r="AO16" s="33">
        <f t="shared" si="30"/>
        <v>2.0649687612025746E-2</v>
      </c>
      <c r="AP16" s="33">
        <f t="shared" si="30"/>
        <v>2.615287613870404E-2</v>
      </c>
      <c r="AQ16" s="33">
        <f t="shared" si="30"/>
        <v>2.2325074293466685E-2</v>
      </c>
      <c r="AR16" s="33">
        <f t="shared" si="30"/>
        <v>2.603953977064866E-2</v>
      </c>
      <c r="AS16" s="33">
        <f t="shared" si="30"/>
        <v>2.0496996635802248E-2</v>
      </c>
      <c r="AT16" s="33">
        <f t="shared" si="30"/>
        <v>2.6657904922730642E-2</v>
      </c>
      <c r="AU16" s="33">
        <f t="shared" si="30"/>
        <v>2.5966865589176671E-2</v>
      </c>
      <c r="AV16" s="33">
        <f t="shared" si="30"/>
        <v>2.6316530472571698E-2</v>
      </c>
      <c r="AW16" s="33">
        <f t="shared" si="30"/>
        <v>2.0423715631367596E-2</v>
      </c>
      <c r="AX16" s="33">
        <f t="shared" si="30"/>
        <v>2.795693888782827E-2</v>
      </c>
      <c r="AY16" s="33">
        <f t="shared" si="30"/>
        <v>2.3851161583580433E-2</v>
      </c>
      <c r="AZ16" s="33">
        <f t="shared" si="30"/>
        <v>2.6954567924736061E-2</v>
      </c>
      <c r="BA16" s="33">
        <f t="shared" si="30"/>
        <v>2.1590196362786966E-2</v>
      </c>
      <c r="BB16" s="33">
        <f t="shared" si="30"/>
        <v>2.6747239321522197E-2</v>
      </c>
      <c r="BC16" s="33">
        <f t="shared" si="30"/>
        <v>2.3704687981811648E-2</v>
      </c>
      <c r="BD16" s="33">
        <f t="shared" si="30"/>
        <v>2.3327406857847916E-2</v>
      </c>
      <c r="BE16" s="33">
        <f t="shared" si="30"/>
        <v>1.8937183083602128E-2</v>
      </c>
      <c r="BF16" s="33">
        <f t="shared" si="30"/>
        <v>2.4745132041390221E-2</v>
      </c>
      <c r="BG16" s="33">
        <f t="shared" si="30"/>
        <v>2.0092668482402785E-2</v>
      </c>
      <c r="BH16" s="33">
        <f t="shared" si="30"/>
        <v>2.247050132201665E-2</v>
      </c>
      <c r="BI16" s="33">
        <f t="shared" si="30"/>
        <v>1.7479918276537661E-2</v>
      </c>
      <c r="BJ16" s="33">
        <f t="shared" si="30"/>
        <v>2.3210563075501386E-2</v>
      </c>
      <c r="BK16" s="33">
        <f t="shared" si="30"/>
        <v>1.1426837666455816E-2</v>
      </c>
      <c r="BL16" s="33">
        <f t="shared" si="30"/>
        <v>2.0642154283726396E-2</v>
      </c>
      <c r="BM16" s="33">
        <f t="shared" si="30"/>
        <v>1.757226506702585E-2</v>
      </c>
      <c r="BN16" s="33">
        <f t="shared" ref="BN16:CH16" si="31">BN11/BN14</f>
        <v>2.3492070965808787E-2</v>
      </c>
      <c r="BO16" s="33">
        <f t="shared" si="31"/>
        <v>2.0781465970225562E-2</v>
      </c>
      <c r="BP16" s="33">
        <f t="shared" si="31"/>
        <v>2.164019863174085E-2</v>
      </c>
      <c r="BQ16" s="33">
        <f t="shared" si="31"/>
        <v>1.7149905790567025E-2</v>
      </c>
      <c r="BR16" s="33">
        <f t="shared" si="31"/>
        <v>2.3046019088096659E-2</v>
      </c>
      <c r="BS16" s="33">
        <f t="shared" si="31"/>
        <v>2.1369742666936861E-2</v>
      </c>
      <c r="BT16" s="33">
        <f t="shared" si="31"/>
        <v>2.0955748393798511E-2</v>
      </c>
      <c r="BU16" s="33">
        <f t="shared" si="31"/>
        <v>1.594793697391041E-2</v>
      </c>
      <c r="BV16" s="33">
        <f t="shared" si="31"/>
        <v>2.5241617584854961E-2</v>
      </c>
      <c r="BW16" s="33">
        <f t="shared" si="31"/>
        <v>2.1751157447816707E-2</v>
      </c>
      <c r="BX16" s="33">
        <f t="shared" si="31"/>
        <v>2.2562317669697962E-2</v>
      </c>
      <c r="BY16" s="33">
        <f t="shared" si="31"/>
        <v>1.946059689743913E-2</v>
      </c>
      <c r="BZ16" s="33">
        <f t="shared" si="31"/>
        <v>2.169066440582804E-2</v>
      </c>
      <c r="CA16" s="33">
        <f t="shared" si="31"/>
        <v>1.9208156444123971E-2</v>
      </c>
      <c r="CB16" s="33">
        <f t="shared" si="31"/>
        <v>1.8129782222160797E-2</v>
      </c>
      <c r="CC16" s="33">
        <f t="shared" si="31"/>
        <v>1.3369992159813196E-2</v>
      </c>
      <c r="CD16" s="33">
        <f t="shared" si="31"/>
        <v>2.068859952070309E-2</v>
      </c>
      <c r="CE16" s="33">
        <f t="shared" si="31"/>
        <v>1.7916597023136041E-2</v>
      </c>
      <c r="CF16" s="33">
        <f t="shared" si="31"/>
        <v>1.905072091236347E-2</v>
      </c>
      <c r="CG16" s="33">
        <f t="shared" si="31"/>
        <v>1.5900967282476468E-2</v>
      </c>
      <c r="CH16" s="33">
        <f t="shared" si="31"/>
        <v>2.1588257587279516E-2</v>
      </c>
      <c r="CI16" s="74">
        <f>CH11/CH14</f>
        <v>2.1588257587279516E-2</v>
      </c>
      <c r="CJ16" s="24" t="s">
        <v>45</v>
      </c>
      <c r="CK16" s="94">
        <f>AVERAGE(T16:BY16)</f>
        <v>2.2594430783405103E-2</v>
      </c>
      <c r="CL16" s="26" t="s">
        <v>59</v>
      </c>
    </row>
    <row r="17" spans="1:90" s="26" customFormat="1">
      <c r="A17" s="24" t="s">
        <v>74</v>
      </c>
      <c r="B17" s="33">
        <f>B16*4</f>
        <v>9.9509670330277397E-2</v>
      </c>
      <c r="C17" s="33">
        <f t="shared" ref="C17:BN17" si="32">C16*4</f>
        <v>0.10690020449857804</v>
      </c>
      <c r="D17" s="33">
        <f t="shared" si="32"/>
        <v>0.1095857385729677</v>
      </c>
      <c r="E17" s="33">
        <f t="shared" si="32"/>
        <v>9.1740380540427616E-2</v>
      </c>
      <c r="F17" s="33">
        <f t="shared" si="32"/>
        <v>0.11881215175129049</v>
      </c>
      <c r="G17" s="33">
        <f t="shared" si="32"/>
        <v>0.11360805749851247</v>
      </c>
      <c r="H17" s="33">
        <f t="shared" si="32"/>
        <v>0.11943720727447367</v>
      </c>
      <c r="I17" s="33">
        <f t="shared" si="32"/>
        <v>0.10905252324259947</v>
      </c>
      <c r="J17" s="33">
        <f t="shared" si="32"/>
        <v>0.13150030611537095</v>
      </c>
      <c r="K17" s="33">
        <f t="shared" si="32"/>
        <v>0.12260101368253171</v>
      </c>
      <c r="L17" s="33">
        <f t="shared" si="32"/>
        <v>0.12893499607258446</v>
      </c>
      <c r="M17" s="33">
        <f t="shared" si="32"/>
        <v>0.11320982214692479</v>
      </c>
      <c r="N17" s="33">
        <f t="shared" si="32"/>
        <v>0.12351965787332388</v>
      </c>
      <c r="O17" s="33">
        <f t="shared" si="32"/>
        <v>0.12155099995080376</v>
      </c>
      <c r="P17" s="33">
        <f t="shared" si="32"/>
        <v>0.11661236398804954</v>
      </c>
      <c r="Q17" s="33">
        <f t="shared" si="32"/>
        <v>8.2456806456987164E-2</v>
      </c>
      <c r="R17" s="33">
        <f t="shared" si="32"/>
        <v>8.2707916098433032E-2</v>
      </c>
      <c r="S17" s="33">
        <f t="shared" si="32"/>
        <v>7.5091406018360327E-2</v>
      </c>
      <c r="T17" s="33">
        <f t="shared" si="32"/>
        <v>9.1111250534315222E-2</v>
      </c>
      <c r="U17" s="33">
        <f t="shared" si="32"/>
        <v>7.923546412991718E-2</v>
      </c>
      <c r="V17" s="33">
        <f t="shared" si="32"/>
        <v>9.6438014793220617E-2</v>
      </c>
      <c r="W17" s="33">
        <f t="shared" si="32"/>
        <v>8.8696116735488995E-2</v>
      </c>
      <c r="X17" s="33">
        <f t="shared" si="32"/>
        <v>0.1031902546036772</v>
      </c>
      <c r="Y17" s="33">
        <f t="shared" si="32"/>
        <v>8.8943121996894581E-2</v>
      </c>
      <c r="Z17" s="33">
        <f t="shared" si="32"/>
        <v>0.11007747266654179</v>
      </c>
      <c r="AA17" s="33">
        <f t="shared" si="32"/>
        <v>9.3793393684465667E-2</v>
      </c>
      <c r="AB17" s="33">
        <f t="shared" si="32"/>
        <v>0.10916648592821866</v>
      </c>
      <c r="AC17" s="33">
        <f t="shared" si="32"/>
        <v>8.5807808782777661E-2</v>
      </c>
      <c r="AD17" s="33">
        <f t="shared" si="32"/>
        <v>0.10716224420967602</v>
      </c>
      <c r="AE17" s="33">
        <f t="shared" si="32"/>
        <v>8.3594699079545975E-2</v>
      </c>
      <c r="AF17" s="33">
        <f t="shared" si="32"/>
        <v>9.6883282292482609E-2</v>
      </c>
      <c r="AG17" s="33">
        <f t="shared" si="32"/>
        <v>7.2840787986503147E-2</v>
      </c>
      <c r="AH17" s="33">
        <f t="shared" si="32"/>
        <v>9.5850474235555705E-2</v>
      </c>
      <c r="AI17" s="33">
        <f t="shared" si="32"/>
        <v>8.6877135115418891E-2</v>
      </c>
      <c r="AJ17" s="33">
        <f t="shared" si="32"/>
        <v>0.10006369562078483</v>
      </c>
      <c r="AK17" s="33">
        <f t="shared" si="32"/>
        <v>7.5115669417137765E-2</v>
      </c>
      <c r="AL17" s="33">
        <f t="shared" si="32"/>
        <v>0.10586191250845121</v>
      </c>
      <c r="AM17" s="33">
        <f t="shared" si="32"/>
        <v>8.9174377560608128E-2</v>
      </c>
      <c r="AN17" s="33">
        <f t="shared" si="32"/>
        <v>0.10547471440366436</v>
      </c>
      <c r="AO17" s="33">
        <f t="shared" si="32"/>
        <v>8.2598750448102984E-2</v>
      </c>
      <c r="AP17" s="33">
        <f t="shared" si="32"/>
        <v>0.10461150455481616</v>
      </c>
      <c r="AQ17" s="33">
        <f t="shared" si="32"/>
        <v>8.9300297173866741E-2</v>
      </c>
      <c r="AR17" s="33">
        <f t="shared" si="32"/>
        <v>0.10415815908259464</v>
      </c>
      <c r="AS17" s="33">
        <f t="shared" si="32"/>
        <v>8.198798654320899E-2</v>
      </c>
      <c r="AT17" s="33">
        <f t="shared" si="32"/>
        <v>0.10663161969092257</v>
      </c>
      <c r="AU17" s="33">
        <f t="shared" si="32"/>
        <v>0.10386746235670669</v>
      </c>
      <c r="AV17" s="33">
        <f t="shared" si="32"/>
        <v>0.10526612189028679</v>
      </c>
      <c r="AW17" s="33">
        <f t="shared" si="32"/>
        <v>8.1694862525470383E-2</v>
      </c>
      <c r="AX17" s="33">
        <f t="shared" si="32"/>
        <v>0.11182775555131308</v>
      </c>
      <c r="AY17" s="33">
        <f t="shared" si="32"/>
        <v>9.5404646334321733E-2</v>
      </c>
      <c r="AZ17" s="33">
        <f t="shared" si="32"/>
        <v>0.10781827169894424</v>
      </c>
      <c r="BA17" s="33">
        <f t="shared" si="32"/>
        <v>8.6360785451147865E-2</v>
      </c>
      <c r="BB17" s="33">
        <f t="shared" si="32"/>
        <v>0.10698895728608879</v>
      </c>
      <c r="BC17" s="33">
        <f t="shared" si="32"/>
        <v>9.4818751927246592E-2</v>
      </c>
      <c r="BD17" s="33">
        <f t="shared" si="32"/>
        <v>9.3309627431391665E-2</v>
      </c>
      <c r="BE17" s="33">
        <f t="shared" si="32"/>
        <v>7.5748732334408514E-2</v>
      </c>
      <c r="BF17" s="33">
        <f t="shared" si="32"/>
        <v>9.8980528165560883E-2</v>
      </c>
      <c r="BG17" s="33">
        <f t="shared" si="32"/>
        <v>8.0370673929611142E-2</v>
      </c>
      <c r="BH17" s="33">
        <f t="shared" si="32"/>
        <v>8.9882005288066599E-2</v>
      </c>
      <c r="BI17" s="33">
        <f t="shared" si="32"/>
        <v>6.9919673106150645E-2</v>
      </c>
      <c r="BJ17" s="33">
        <f t="shared" si="32"/>
        <v>9.2842252302005546E-2</v>
      </c>
      <c r="BK17" s="33">
        <f t="shared" si="32"/>
        <v>4.5707350665823265E-2</v>
      </c>
      <c r="BL17" s="33">
        <f t="shared" si="32"/>
        <v>8.2568617134905584E-2</v>
      </c>
      <c r="BM17" s="33">
        <f t="shared" si="32"/>
        <v>7.0289060268103401E-2</v>
      </c>
      <c r="BN17" s="33">
        <f t="shared" si="32"/>
        <v>9.396828386323515E-2</v>
      </c>
      <c r="BO17" s="33">
        <f t="shared" ref="BO17:CG17" si="33">BO16*4</f>
        <v>8.3125863880902248E-2</v>
      </c>
      <c r="BP17" s="33">
        <f t="shared" si="33"/>
        <v>8.65607945269634E-2</v>
      </c>
      <c r="BQ17" s="33">
        <f t="shared" si="33"/>
        <v>6.85996231622681E-2</v>
      </c>
      <c r="BR17" s="33">
        <f t="shared" si="33"/>
        <v>9.2184076352386637E-2</v>
      </c>
      <c r="BS17" s="33">
        <f t="shared" si="33"/>
        <v>8.5478970667747442E-2</v>
      </c>
      <c r="BT17" s="33">
        <f t="shared" si="33"/>
        <v>8.3822993575194044E-2</v>
      </c>
      <c r="BU17" s="33">
        <f t="shared" si="33"/>
        <v>6.379174789564164E-2</v>
      </c>
      <c r="BV17" s="33">
        <f t="shared" si="33"/>
        <v>0.10096647033941984</v>
      </c>
      <c r="BW17" s="33">
        <f t="shared" si="33"/>
        <v>8.700462979126683E-2</v>
      </c>
      <c r="BX17" s="33">
        <f t="shared" si="33"/>
        <v>9.0249270678791849E-2</v>
      </c>
      <c r="BY17" s="33">
        <f t="shared" si="33"/>
        <v>7.784238758975652E-2</v>
      </c>
      <c r="BZ17" s="33">
        <f t="shared" si="33"/>
        <v>8.6762657623312159E-2</v>
      </c>
      <c r="CA17" s="33">
        <f t="shared" si="33"/>
        <v>7.6832625776495883E-2</v>
      </c>
      <c r="CB17" s="33">
        <f t="shared" si="33"/>
        <v>7.2519128888643189E-2</v>
      </c>
      <c r="CC17" s="33">
        <f t="shared" si="33"/>
        <v>5.3479968639252785E-2</v>
      </c>
      <c r="CD17" s="33">
        <f t="shared" si="33"/>
        <v>8.2754398082812361E-2</v>
      </c>
      <c r="CE17" s="33">
        <f t="shared" si="33"/>
        <v>7.1666388092544164E-2</v>
      </c>
      <c r="CF17" s="33">
        <f t="shared" si="33"/>
        <v>7.6202883649453879E-2</v>
      </c>
      <c r="CG17" s="33">
        <f t="shared" si="33"/>
        <v>6.3603869129905871E-2</v>
      </c>
      <c r="CH17" s="33">
        <f>CI16*4</f>
        <v>8.6353030349118065E-2</v>
      </c>
      <c r="CI17" s="33">
        <v>8.5999999999999993E-2</v>
      </c>
      <c r="CJ17" s="24" t="s">
        <v>74</v>
      </c>
      <c r="CK17" s="94">
        <f>AVERAGE(BR17:CE17)</f>
        <v>8.0382550999518937E-2</v>
      </c>
    </row>
    <row r="18" spans="1:90" s="26" customFormat="1">
      <c r="A18" s="24" t="s">
        <v>80</v>
      </c>
      <c r="B18" s="33">
        <f t="shared" ref="B18:AG18" si="34">B26*4/B14</f>
        <v>0.1037887758214638</v>
      </c>
      <c r="C18" s="33">
        <f t="shared" si="34"/>
        <v>0.11023143758515773</v>
      </c>
      <c r="D18" s="33">
        <f t="shared" si="34"/>
        <v>0.11208771453109204</v>
      </c>
      <c r="E18" s="33">
        <f t="shared" si="34"/>
        <v>0.10096225347938709</v>
      </c>
      <c r="F18" s="33">
        <f t="shared" si="34"/>
        <v>0.1227899270072913</v>
      </c>
      <c r="G18" s="33">
        <f t="shared" si="34"/>
        <v>0.11671155268580642</v>
      </c>
      <c r="H18" s="33">
        <f t="shared" si="34"/>
        <v>0.12198585965048263</v>
      </c>
      <c r="I18" s="33">
        <f t="shared" si="34"/>
        <v>0.12031815608130458</v>
      </c>
      <c r="J18" s="33">
        <f t="shared" si="34"/>
        <v>0.13518717017798254</v>
      </c>
      <c r="K18" s="33">
        <f t="shared" si="34"/>
        <v>0.12389037047937589</v>
      </c>
      <c r="L18" s="33">
        <f t="shared" si="34"/>
        <v>0.13071281193509648</v>
      </c>
      <c r="M18" s="33">
        <f t="shared" si="34"/>
        <v>0.12333776024203991</v>
      </c>
      <c r="N18" s="33">
        <f t="shared" si="34"/>
        <v>0.12722343638051309</v>
      </c>
      <c r="O18" s="33">
        <f t="shared" si="34"/>
        <v>0.12281806907429958</v>
      </c>
      <c r="P18" s="33">
        <f t="shared" si="34"/>
        <v>0.11799681951834783</v>
      </c>
      <c r="Q18" s="33">
        <f t="shared" si="34"/>
        <v>9.2264775135720678E-2</v>
      </c>
      <c r="R18" s="33">
        <f t="shared" si="34"/>
        <v>8.6266171487870344E-2</v>
      </c>
      <c r="S18" s="33">
        <f t="shared" si="34"/>
        <v>7.7428756726055328E-2</v>
      </c>
      <c r="T18" s="33">
        <f t="shared" si="34"/>
        <v>9.434461938015723E-2</v>
      </c>
      <c r="U18" s="33">
        <f t="shared" si="34"/>
        <v>8.9124183516384459E-2</v>
      </c>
      <c r="V18" s="33">
        <f t="shared" si="34"/>
        <v>0.10029591361032368</v>
      </c>
      <c r="W18" s="33">
        <f t="shared" si="34"/>
        <v>9.1231297989635016E-2</v>
      </c>
      <c r="X18" s="33">
        <f t="shared" si="34"/>
        <v>0.10552563017959654</v>
      </c>
      <c r="Y18" s="33">
        <f t="shared" si="34"/>
        <v>9.8889223103297452E-2</v>
      </c>
      <c r="Z18" s="33">
        <f t="shared" si="34"/>
        <v>0.11339691598819691</v>
      </c>
      <c r="AA18" s="33">
        <f t="shared" si="34"/>
        <v>9.5362502989723805E-2</v>
      </c>
      <c r="AB18" s="33">
        <f t="shared" si="34"/>
        <v>0.11096520072491839</v>
      </c>
      <c r="AC18" s="33">
        <f t="shared" si="34"/>
        <v>9.5458277439834052E-2</v>
      </c>
      <c r="AD18" s="33">
        <f t="shared" si="34"/>
        <v>0.10969970354035154</v>
      </c>
      <c r="AE18" s="33">
        <f t="shared" si="34"/>
        <v>8.4447649102960404E-2</v>
      </c>
      <c r="AF18" s="33">
        <f t="shared" si="34"/>
        <v>9.8231426230928079E-2</v>
      </c>
      <c r="AG18" s="33">
        <f t="shared" si="34"/>
        <v>8.1381827069458013E-2</v>
      </c>
      <c r="AH18" s="33">
        <f t="shared" ref="AH18:BM18" si="35">AH26*4/AH14</f>
        <v>9.8575270745441895E-2</v>
      </c>
      <c r="AI18" s="33">
        <f t="shared" si="35"/>
        <v>8.8150752954164843E-2</v>
      </c>
      <c r="AJ18" s="33">
        <f t="shared" si="35"/>
        <v>0.10143284097953312</v>
      </c>
      <c r="AK18" s="33">
        <f t="shared" si="35"/>
        <v>8.330458730908874E-2</v>
      </c>
      <c r="AL18" s="33">
        <f t="shared" si="35"/>
        <v>0.10869840291397245</v>
      </c>
      <c r="AM18" s="33">
        <f t="shared" si="35"/>
        <v>9.0831194958953865E-2</v>
      </c>
      <c r="AN18" s="33">
        <f t="shared" si="35"/>
        <v>0.10672249713813368</v>
      </c>
      <c r="AO18" s="33">
        <f t="shared" si="35"/>
        <v>9.0546129425534708E-2</v>
      </c>
      <c r="AP18" s="33">
        <f t="shared" si="35"/>
        <v>0.10743623343322216</v>
      </c>
      <c r="AQ18" s="33">
        <f t="shared" si="35"/>
        <v>9.12812339552425E-2</v>
      </c>
      <c r="AR18" s="33">
        <f t="shared" si="35"/>
        <v>0.10530516858852998</v>
      </c>
      <c r="AS18" s="33">
        <f t="shared" si="35"/>
        <v>8.9768122268266179E-2</v>
      </c>
      <c r="AT18" s="33">
        <f t="shared" si="35"/>
        <v>0.10978655846878585</v>
      </c>
      <c r="AU18" s="33">
        <f t="shared" si="35"/>
        <v>0.10534979237756123</v>
      </c>
      <c r="AV18" s="33">
        <f t="shared" si="35"/>
        <v>0.10661963841077496</v>
      </c>
      <c r="AW18" s="33">
        <f t="shared" si="35"/>
        <v>8.9179993908694133E-2</v>
      </c>
      <c r="AX18" s="33">
        <f t="shared" si="35"/>
        <v>0.11414056497031608</v>
      </c>
      <c r="AY18" s="33">
        <f t="shared" si="35"/>
        <v>9.7016572365108286E-2</v>
      </c>
      <c r="AZ18" s="33">
        <f t="shared" si="35"/>
        <v>0.10942372302148255</v>
      </c>
      <c r="BA18" s="33">
        <f t="shared" si="35"/>
        <v>9.346698962726116E-2</v>
      </c>
      <c r="BB18" s="33">
        <f t="shared" si="35"/>
        <v>0.10884925515148214</v>
      </c>
      <c r="BC18" s="33">
        <f t="shared" si="35"/>
        <v>9.6182026632050402E-2</v>
      </c>
      <c r="BD18" s="33">
        <f t="shared" si="35"/>
        <v>9.4553792798344055E-2</v>
      </c>
      <c r="BE18" s="33">
        <f t="shared" si="35"/>
        <v>8.2942353670007324E-2</v>
      </c>
      <c r="BF18" s="33">
        <f t="shared" si="35"/>
        <v>0.10051632225823103</v>
      </c>
      <c r="BG18" s="33">
        <f t="shared" si="35"/>
        <v>8.1543994510716047E-2</v>
      </c>
      <c r="BH18" s="33">
        <f t="shared" si="35"/>
        <v>9.1111888831572202E-2</v>
      </c>
      <c r="BI18" s="33">
        <f t="shared" si="35"/>
        <v>7.6528683528274258E-2</v>
      </c>
      <c r="BJ18" s="33">
        <f t="shared" si="35"/>
        <v>9.6627453306221037E-2</v>
      </c>
      <c r="BK18" s="33">
        <f t="shared" si="35"/>
        <v>5.5849853194522445E-2</v>
      </c>
      <c r="BL18" s="33">
        <f t="shared" si="35"/>
        <v>8.9547393560896305E-2</v>
      </c>
      <c r="BM18" s="33">
        <f t="shared" si="35"/>
        <v>8.3620907696293142E-2</v>
      </c>
      <c r="BN18" s="33">
        <f t="shared" ref="BN18:CI18" si="36">BN26*4/BN14</f>
        <v>0.10368365024821063</v>
      </c>
      <c r="BO18" s="33">
        <f t="shared" si="36"/>
        <v>9.2880035806899103E-2</v>
      </c>
      <c r="BP18" s="33">
        <f t="shared" si="36"/>
        <v>9.2970458002065715E-2</v>
      </c>
      <c r="BQ18" s="33">
        <f t="shared" si="36"/>
        <v>8.5515139389381434E-2</v>
      </c>
      <c r="BR18" s="33">
        <f t="shared" si="36"/>
        <v>9.6320708026137652E-2</v>
      </c>
      <c r="BS18" s="33">
        <f t="shared" si="36"/>
        <v>8.8680037362168701E-2</v>
      </c>
      <c r="BT18" s="33">
        <f t="shared" si="36"/>
        <v>8.8494703813377665E-2</v>
      </c>
      <c r="BU18" s="33">
        <f t="shared" si="36"/>
        <v>6.9967927860796558E-2</v>
      </c>
      <c r="BV18" s="33">
        <f t="shared" si="36"/>
        <v>9.989869656243669E-2</v>
      </c>
      <c r="BW18" s="33">
        <f t="shared" si="36"/>
        <v>8.8157196304004162E-2</v>
      </c>
      <c r="BX18" s="33">
        <f t="shared" si="36"/>
        <v>8.9353862520072908E-2</v>
      </c>
      <c r="BY18" s="33">
        <f t="shared" si="36"/>
        <v>8.0593537386793798E-2</v>
      </c>
      <c r="BZ18" s="33">
        <f t="shared" si="36"/>
        <v>8.8976394870118117E-2</v>
      </c>
      <c r="CA18" s="33">
        <f t="shared" si="36"/>
        <v>8.2202840237711072E-2</v>
      </c>
      <c r="CB18" s="33">
        <f t="shared" si="36"/>
        <v>7.6604772715358857E-2</v>
      </c>
      <c r="CC18" s="33">
        <f t="shared" si="36"/>
        <v>6.3124148763705187E-2</v>
      </c>
      <c r="CD18" s="33">
        <f t="shared" si="36"/>
        <v>8.4169656065599438E-2</v>
      </c>
      <c r="CE18" s="33">
        <f t="shared" si="36"/>
        <v>7.5560682762988871E-2</v>
      </c>
      <c r="CF18" s="33">
        <f t="shared" si="36"/>
        <v>8.0066118874642905E-2</v>
      </c>
      <c r="CG18" s="33">
        <f t="shared" si="36"/>
        <v>7.3876500773015705E-2</v>
      </c>
      <c r="CH18" s="33">
        <f t="shared" si="36"/>
        <v>8.8135081531247314E-2</v>
      </c>
      <c r="CI18" s="33">
        <f t="shared" si="36"/>
        <v>7.8204728587827385E-2</v>
      </c>
      <c r="CJ18" s="24" t="s">
        <v>80</v>
      </c>
      <c r="CK18" s="94"/>
    </row>
    <row r="19" spans="1:90" s="26" customFormat="1">
      <c r="A19" s="24" t="s">
        <v>79</v>
      </c>
      <c r="B19" s="33">
        <f>B11*4/B13</f>
        <v>0.10575976739678791</v>
      </c>
      <c r="C19" s="33">
        <f t="shared" ref="C19:BN19" si="37">C11*4/C13</f>
        <v>0.11386391667487353</v>
      </c>
      <c r="D19" s="33">
        <f t="shared" si="37"/>
        <v>0.11677582934442095</v>
      </c>
      <c r="E19" s="33">
        <f t="shared" si="37"/>
        <v>9.7884416796581178E-2</v>
      </c>
      <c r="F19" s="33">
        <f t="shared" si="37"/>
        <v>0.12642078094901948</v>
      </c>
      <c r="G19" s="33">
        <f t="shared" si="37"/>
        <v>0.12106442517723368</v>
      </c>
      <c r="H19" s="33">
        <f t="shared" si="37"/>
        <v>0.12741585533029381</v>
      </c>
      <c r="I19" s="33">
        <f t="shared" si="37"/>
        <v>0.11659859423070681</v>
      </c>
      <c r="J19" s="33">
        <f t="shared" si="37"/>
        <v>0.14011582562058425</v>
      </c>
      <c r="K19" s="33">
        <f t="shared" si="37"/>
        <v>0.13075411861783787</v>
      </c>
      <c r="L19" s="33">
        <f t="shared" si="37"/>
        <v>0.13758140373265079</v>
      </c>
      <c r="M19" s="33">
        <f t="shared" si="37"/>
        <v>0.12099382120714183</v>
      </c>
      <c r="N19" s="33">
        <f t="shared" si="37"/>
        <v>0.13146130566704181</v>
      </c>
      <c r="O19" s="33">
        <f t="shared" si="37"/>
        <v>0.12957298678813284</v>
      </c>
      <c r="P19" s="33">
        <f t="shared" si="37"/>
        <v>0.12425881887100891</v>
      </c>
      <c r="Q19" s="33">
        <f t="shared" si="37"/>
        <v>8.7855696982770598E-2</v>
      </c>
      <c r="R19" s="33">
        <f t="shared" si="37"/>
        <v>8.7637318530404448E-2</v>
      </c>
      <c r="S19" s="33">
        <f t="shared" si="37"/>
        <v>7.961757984766811E-2</v>
      </c>
      <c r="T19" s="33">
        <f t="shared" si="37"/>
        <v>9.6760227940470123E-2</v>
      </c>
      <c r="U19" s="33">
        <f t="shared" si="37"/>
        <v>8.4306980011171664E-2</v>
      </c>
      <c r="V19" s="33">
        <f t="shared" si="37"/>
        <v>0.10236387124423557</v>
      </c>
      <c r="W19" s="33">
        <f t="shared" si="37"/>
        <v>9.4248384264393886E-2</v>
      </c>
      <c r="X19" s="33">
        <f t="shared" si="37"/>
        <v>0.10983178378238839</v>
      </c>
      <c r="Y19" s="33">
        <f t="shared" si="37"/>
        <v>9.4857765506660793E-2</v>
      </c>
      <c r="Z19" s="33">
        <f t="shared" si="37"/>
        <v>0.11711472641671411</v>
      </c>
      <c r="AA19" s="33">
        <f t="shared" si="37"/>
        <v>9.9842294654715238E-2</v>
      </c>
      <c r="AB19" s="33">
        <f t="shared" si="37"/>
        <v>0.11638925815048975</v>
      </c>
      <c r="AC19" s="33">
        <f t="shared" si="37"/>
        <v>9.1590835006168422E-2</v>
      </c>
      <c r="AD19" s="33">
        <f t="shared" si="37"/>
        <v>0.11409317368937921</v>
      </c>
      <c r="AE19" s="33">
        <f t="shared" si="37"/>
        <v>8.9016428126573788E-2</v>
      </c>
      <c r="AF19" s="33">
        <f t="shared" si="37"/>
        <v>0.10327788866711025</v>
      </c>
      <c r="AG19" s="33">
        <f t="shared" si="37"/>
        <v>7.7729894163128116E-2</v>
      </c>
      <c r="AH19" s="33">
        <f t="shared" si="37"/>
        <v>0.10200430551434513</v>
      </c>
      <c r="AI19" s="33">
        <f t="shared" si="37"/>
        <v>9.258327228532065E-2</v>
      </c>
      <c r="AJ19" s="33">
        <f t="shared" si="37"/>
        <v>0.1067703056236765</v>
      </c>
      <c r="AK19" s="33">
        <f t="shared" si="37"/>
        <v>8.0232856588956888E-2</v>
      </c>
      <c r="AL19" s="33">
        <f t="shared" si="37"/>
        <v>0.11289566203165555</v>
      </c>
      <c r="AM19" s="33">
        <f t="shared" si="37"/>
        <v>9.516220688224318E-2</v>
      </c>
      <c r="AN19" s="33">
        <f t="shared" si="37"/>
        <v>0.11272293191014647</v>
      </c>
      <c r="AO19" s="33">
        <f t="shared" si="37"/>
        <v>8.8397247235415519E-2</v>
      </c>
      <c r="AP19" s="33">
        <f t="shared" si="37"/>
        <v>0.11165638647517005</v>
      </c>
      <c r="AQ19" s="33">
        <f t="shared" si="37"/>
        <v>9.5418485297135619E-2</v>
      </c>
      <c r="AR19" s="33">
        <f t="shared" si="37"/>
        <v>0.11143344020661645</v>
      </c>
      <c r="AS19" s="33">
        <f t="shared" si="37"/>
        <v>8.7854263655933504E-2</v>
      </c>
      <c r="AT19" s="33">
        <f t="shared" si="37"/>
        <v>0.11393890283754521</v>
      </c>
      <c r="AU19" s="33">
        <f t="shared" si="37"/>
        <v>0.11121566770368933</v>
      </c>
      <c r="AV19" s="33">
        <f t="shared" si="37"/>
        <v>0.11273388653568252</v>
      </c>
      <c r="AW19" s="33">
        <f t="shared" si="37"/>
        <v>8.7629015443290062E-2</v>
      </c>
      <c r="AX19" s="33">
        <f t="shared" si="37"/>
        <v>0.11965917226899422</v>
      </c>
      <c r="AY19" s="33">
        <f t="shared" si="37"/>
        <v>0.10215169668159479</v>
      </c>
      <c r="AZ19" s="33">
        <f t="shared" si="37"/>
        <v>0.11556304133644242</v>
      </c>
      <c r="BA19" s="33">
        <f t="shared" si="37"/>
        <v>9.2709357706176151E-2</v>
      </c>
      <c r="BB19" s="33">
        <f t="shared" si="37"/>
        <v>0.11446215224904091</v>
      </c>
      <c r="BC19" s="33">
        <f t="shared" si="37"/>
        <v>0.10155051352863669</v>
      </c>
      <c r="BD19" s="33">
        <f t="shared" si="37"/>
        <v>9.9909855601822403E-2</v>
      </c>
      <c r="BE19" s="33">
        <f t="shared" si="37"/>
        <v>8.1243043014180324E-2</v>
      </c>
      <c r="BF19" s="33">
        <f t="shared" si="37"/>
        <v>0.10583835556623639</v>
      </c>
      <c r="BG19" s="33">
        <f t="shared" si="37"/>
        <v>8.5972082976188857E-2</v>
      </c>
      <c r="BH19" s="33">
        <f t="shared" si="37"/>
        <v>9.624379987843136E-2</v>
      </c>
      <c r="BI19" s="33">
        <f t="shared" si="37"/>
        <v>7.4935747761670599E-2</v>
      </c>
      <c r="BJ19" s="33">
        <f t="shared" si="37"/>
        <v>9.9219086903534301E-2</v>
      </c>
      <c r="BK19" s="33">
        <f t="shared" si="37"/>
        <v>4.8637217879873892E-2</v>
      </c>
      <c r="BL19" s="33">
        <f t="shared" si="37"/>
        <v>8.829012313461386E-2</v>
      </c>
      <c r="BM19" s="33">
        <f t="shared" si="37"/>
        <v>7.5241992638485522E-2</v>
      </c>
      <c r="BN19" s="33">
        <f t="shared" si="37"/>
        <v>0.10024468699934277</v>
      </c>
      <c r="BO19" s="33">
        <f t="shared" ref="BO19:CI19" si="38">BO11*4/BO13</f>
        <v>8.8795562803626632E-2</v>
      </c>
      <c r="BP19" s="33">
        <f t="shared" si="38"/>
        <v>9.2633078829923082E-2</v>
      </c>
      <c r="BQ19" s="33">
        <f t="shared" si="38"/>
        <v>7.3359030125541236E-2</v>
      </c>
      <c r="BR19" s="33">
        <f t="shared" si="38"/>
        <v>9.8216167425848447E-2</v>
      </c>
      <c r="BS19" s="33">
        <f t="shared" si="38"/>
        <v>8.5425991523168057E-2</v>
      </c>
      <c r="BT19" s="33">
        <f t="shared" si="38"/>
        <v>8.9327924219109067E-2</v>
      </c>
      <c r="BU19" s="33">
        <f t="shared" si="38"/>
        <v>6.7979546448191333E-2</v>
      </c>
      <c r="BV19" s="33">
        <f t="shared" si="38"/>
        <v>0.10728222296416373</v>
      </c>
      <c r="BW19" s="33">
        <f t="shared" si="38"/>
        <v>9.2681498443162549E-2</v>
      </c>
      <c r="BX19" s="33">
        <f t="shared" si="38"/>
        <v>9.6229503559014704E-2</v>
      </c>
      <c r="BY19" s="33">
        <f t="shared" si="38"/>
        <v>8.3251982018124226E-2</v>
      </c>
      <c r="BZ19" s="33">
        <f t="shared" si="38"/>
        <v>9.2598605458463032E-2</v>
      </c>
      <c r="CA19" s="33">
        <f t="shared" si="38"/>
        <v>8.207579652215323E-2</v>
      </c>
      <c r="CB19" s="33">
        <f t="shared" si="38"/>
        <v>7.748575920635635E-2</v>
      </c>
      <c r="CC19" s="33">
        <f t="shared" si="38"/>
        <v>5.7263428111958344E-2</v>
      </c>
      <c r="CD19" s="33">
        <f t="shared" si="38"/>
        <v>8.8467023450798932E-2</v>
      </c>
      <c r="CE19" s="33">
        <f t="shared" si="38"/>
        <v>7.6655962759521329E-2</v>
      </c>
      <c r="CF19" s="33">
        <f t="shared" si="38"/>
        <v>8.161080169025621E-2</v>
      </c>
      <c r="CG19" s="33">
        <f t="shared" si="38"/>
        <v>6.8293203015635323E-2</v>
      </c>
      <c r="CH19" s="33">
        <f t="shared" si="38"/>
        <v>9.2480981881614105E-2</v>
      </c>
      <c r="CI19" s="33">
        <f t="shared" si="38"/>
        <v>7.9286443977352322E-2</v>
      </c>
      <c r="CJ19" s="24" t="s">
        <v>81</v>
      </c>
      <c r="CK19" s="94"/>
    </row>
    <row r="20" spans="1:90" s="26" customFormat="1">
      <c r="A20" s="24" t="s">
        <v>64</v>
      </c>
      <c r="B20" s="33"/>
      <c r="C20" s="79">
        <f t="shared" ref="C20:AH20" si="39">C10-B10</f>
        <v>8.2309999999999661</v>
      </c>
      <c r="D20" s="79">
        <f t="shared" si="39"/>
        <v>1.8310000000000173</v>
      </c>
      <c r="E20" s="79">
        <f t="shared" si="39"/>
        <v>17.022999999999996</v>
      </c>
      <c r="F20" s="79">
        <f t="shared" si="39"/>
        <v>-25.424999999999983</v>
      </c>
      <c r="G20" s="79">
        <f t="shared" si="39"/>
        <v>10.473999999999961</v>
      </c>
      <c r="H20" s="79">
        <f t="shared" si="39"/>
        <v>4.1460000000000434</v>
      </c>
      <c r="I20" s="79">
        <f t="shared" si="39"/>
        <v>17.230999999999938</v>
      </c>
      <c r="J20" s="79">
        <f t="shared" si="39"/>
        <v>-25.191999999999979</v>
      </c>
      <c r="K20" s="79">
        <f t="shared" si="39"/>
        <v>11.034999999999997</v>
      </c>
      <c r="L20" s="79">
        <f t="shared" si="39"/>
        <v>2.7700000000000387</v>
      </c>
      <c r="M20" s="79">
        <f t="shared" si="39"/>
        <v>19.200999999999965</v>
      </c>
      <c r="N20" s="79">
        <f t="shared" si="39"/>
        <v>-24.462999999999994</v>
      </c>
      <c r="O20" s="79">
        <f t="shared" si="39"/>
        <v>11.374000000000024</v>
      </c>
      <c r="P20" s="79">
        <f t="shared" si="39"/>
        <v>2.6099999999999852</v>
      </c>
      <c r="Q20" s="79">
        <f t="shared" si="39"/>
        <v>18.896000000000015</v>
      </c>
      <c r="R20" s="79">
        <f t="shared" si="39"/>
        <v>-31.107000000000028</v>
      </c>
      <c r="S20" s="79">
        <f t="shared" si="39"/>
        <v>7.4330000000000496</v>
      </c>
      <c r="T20" s="79">
        <f t="shared" si="39"/>
        <v>1.9679999999999609</v>
      </c>
      <c r="U20" s="79">
        <f t="shared" si="39"/>
        <v>17.888000000000034</v>
      </c>
      <c r="V20" s="79">
        <f t="shared" si="39"/>
        <v>-23.994000000000028</v>
      </c>
      <c r="W20" s="79">
        <f t="shared" si="39"/>
        <v>12.509999999999991</v>
      </c>
      <c r="X20" s="79">
        <f t="shared" si="39"/>
        <v>2.7269999999999754</v>
      </c>
      <c r="Y20" s="79">
        <f t="shared" si="39"/>
        <v>20.763999999999896</v>
      </c>
      <c r="Z20" s="79">
        <f t="shared" si="39"/>
        <v>-25.032999999999845</v>
      </c>
      <c r="AA20" s="79">
        <f t="shared" si="39"/>
        <v>13.667999999999978</v>
      </c>
      <c r="AB20" s="79">
        <f t="shared" si="39"/>
        <v>1.8550000000000182</v>
      </c>
      <c r="AC20" s="79">
        <f t="shared" si="39"/>
        <v>21.426999999999907</v>
      </c>
      <c r="AD20" s="79">
        <f t="shared" si="39"/>
        <v>-26.515999999999934</v>
      </c>
      <c r="AE20" s="79">
        <f t="shared" si="39"/>
        <v>15.185000000000002</v>
      </c>
      <c r="AF20" s="79">
        <f t="shared" si="39"/>
        <v>0.60200000000000387</v>
      </c>
      <c r="AG20" s="79">
        <f t="shared" si="39"/>
        <v>21.773999999999972</v>
      </c>
      <c r="AH20" s="79">
        <f t="shared" si="39"/>
        <v>-30.049999999999983</v>
      </c>
      <c r="AI20" s="79">
        <f t="shared" ref="AI20:BN20" si="40">AI10-AH10</f>
        <v>14.719999999999999</v>
      </c>
      <c r="AJ20" s="79">
        <f t="shared" si="40"/>
        <v>1.2830000000000155</v>
      </c>
      <c r="AK20" s="79">
        <f t="shared" si="40"/>
        <v>22.429000000000087</v>
      </c>
      <c r="AL20" s="79">
        <f t="shared" si="40"/>
        <v>-27.509000000000071</v>
      </c>
      <c r="AM20" s="79">
        <f t="shared" si="40"/>
        <v>14.680999999999983</v>
      </c>
      <c r="AN20" s="79">
        <f t="shared" si="40"/>
        <v>1.2099999999999795</v>
      </c>
      <c r="AO20" s="79">
        <f t="shared" si="40"/>
        <v>23.481999999999971</v>
      </c>
      <c r="AP20" s="79">
        <f t="shared" si="40"/>
        <v>-29.744999999999948</v>
      </c>
      <c r="AQ20" s="79">
        <f t="shared" si="40"/>
        <v>17.111000000000047</v>
      </c>
      <c r="AR20" s="79">
        <f t="shared" si="40"/>
        <v>0.98699999999990951</v>
      </c>
      <c r="AS20" s="79">
        <f t="shared" si="40"/>
        <v>24.964999999999975</v>
      </c>
      <c r="AT20" s="79">
        <f t="shared" si="40"/>
        <v>-32.38599999999991</v>
      </c>
      <c r="AU20" s="79">
        <f t="shared" si="40"/>
        <v>15.517999999999972</v>
      </c>
      <c r="AV20" s="79">
        <f t="shared" si="40"/>
        <v>2.0740000000000123</v>
      </c>
      <c r="AW20" s="79">
        <f t="shared" si="40"/>
        <v>26.30600000000004</v>
      </c>
      <c r="AX20" s="79">
        <f t="shared" si="40"/>
        <v>-30.862000000000023</v>
      </c>
      <c r="AY20" s="79">
        <f t="shared" si="40"/>
        <v>16.370000000000005</v>
      </c>
      <c r="AZ20" s="79">
        <f t="shared" si="40"/>
        <v>2.2259999999999991</v>
      </c>
      <c r="BA20" s="79">
        <f t="shared" si="40"/>
        <v>27.294999999999845</v>
      </c>
      <c r="BB20" s="79">
        <f t="shared" si="40"/>
        <v>-32.346999999999866</v>
      </c>
      <c r="BC20" s="79">
        <f t="shared" si="40"/>
        <v>18.357999999999947</v>
      </c>
      <c r="BD20" s="79">
        <f t="shared" si="40"/>
        <v>3.6690000000000396</v>
      </c>
      <c r="BE20" s="79">
        <f t="shared" si="40"/>
        <v>27.126999999999953</v>
      </c>
      <c r="BF20" s="79">
        <f t="shared" si="40"/>
        <v>-33.091999999999928</v>
      </c>
      <c r="BG20" s="79">
        <f t="shared" si="40"/>
        <v>17.793000000000006</v>
      </c>
      <c r="BH20" s="79">
        <f t="shared" si="40"/>
        <v>4.5059999999999718</v>
      </c>
      <c r="BI20" s="79">
        <f t="shared" si="40"/>
        <v>23.875999999999976</v>
      </c>
      <c r="BJ20" s="79">
        <f t="shared" si="40"/>
        <v>-38.225999999999999</v>
      </c>
      <c r="BK20" s="79">
        <f t="shared" si="40"/>
        <v>-4.8119999999998981</v>
      </c>
      <c r="BL20" s="79">
        <f t="shared" si="40"/>
        <v>12.833999999999946</v>
      </c>
      <c r="BM20" s="79">
        <f t="shared" si="40"/>
        <v>28.074999999999932</v>
      </c>
      <c r="BN20" s="79">
        <f t="shared" si="40"/>
        <v>-40.914999999999964</v>
      </c>
      <c r="BO20" s="79">
        <f t="shared" ref="BO20:CC20" si="41">BO10-BN10</f>
        <v>16.899000000000001</v>
      </c>
      <c r="BP20" s="79">
        <f t="shared" si="41"/>
        <v>11.710000000000036</v>
      </c>
      <c r="BQ20" s="79">
        <f t="shared" si="41"/>
        <v>29.741999999999905</v>
      </c>
      <c r="BR20" s="79">
        <f t="shared" si="41"/>
        <v>-38.244999999999948</v>
      </c>
      <c r="BS20" s="79">
        <f t="shared" si="41"/>
        <v>16.246999999999957</v>
      </c>
      <c r="BT20" s="79">
        <f t="shared" si="41"/>
        <v>9.2960000000000491</v>
      </c>
      <c r="BU20" s="79">
        <f t="shared" si="41"/>
        <v>37.589999999999975</v>
      </c>
      <c r="BV20" s="79">
        <f t="shared" si="41"/>
        <v>-37.367999999999995</v>
      </c>
      <c r="BW20" s="79">
        <f t="shared" si="41"/>
        <v>14.235000000000014</v>
      </c>
      <c r="BX20" s="79">
        <f t="shared" si="41"/>
        <v>7.8079999999999927</v>
      </c>
      <c r="BY20" s="79">
        <f t="shared" si="41"/>
        <v>34.331000000000017</v>
      </c>
      <c r="BZ20" s="79">
        <f t="shared" si="41"/>
        <v>-22.940000000000055</v>
      </c>
      <c r="CA20" s="79">
        <f t="shared" si="41"/>
        <v>13.764999999999986</v>
      </c>
      <c r="CB20" s="79">
        <f t="shared" si="41"/>
        <v>7.0660000000000309</v>
      </c>
      <c r="CC20" s="79">
        <f t="shared" si="41"/>
        <v>35.347000000000037</v>
      </c>
      <c r="CD20" s="79">
        <f t="shared" ref="CD20:CG20" si="42">CD10-CC10</f>
        <v>-38.62299999999999</v>
      </c>
      <c r="CE20" s="79">
        <f t="shared" si="42"/>
        <v>12.822999999999979</v>
      </c>
      <c r="CF20" s="79">
        <f t="shared" si="42"/>
        <v>9.2110000000000127</v>
      </c>
      <c r="CG20" s="79">
        <f t="shared" si="42"/>
        <v>34.249000000000024</v>
      </c>
      <c r="CH20" s="79">
        <f>CH10-CG10</f>
        <v>-42.259999999999991</v>
      </c>
      <c r="CI20" s="79">
        <f>CI10-CH10</f>
        <v>14.228999999999985</v>
      </c>
      <c r="CJ20" s="24" t="s">
        <v>59</v>
      </c>
      <c r="CK20" s="26">
        <f>AVERAGE(C20:CI20)</f>
        <v>2.9759529411764709</v>
      </c>
    </row>
    <row r="21" spans="1:90" s="26" customFormat="1">
      <c r="A21" s="24" t="s">
        <v>73</v>
      </c>
      <c r="B21" s="33">
        <f t="shared" ref="B21:AG21" si="43">B11/B10</f>
        <v>0.42230007527940278</v>
      </c>
      <c r="C21" s="33">
        <f t="shared" si="43"/>
        <v>0.43615721779119077</v>
      </c>
      <c r="D21" s="33">
        <f t="shared" si="43"/>
        <v>0.44506216074242694</v>
      </c>
      <c r="E21" s="33">
        <f t="shared" si="43"/>
        <v>0.34464272306344734</v>
      </c>
      <c r="F21" s="33">
        <f t="shared" si="43"/>
        <v>0.51000860338399745</v>
      </c>
      <c r="G21" s="33">
        <f t="shared" si="43"/>
        <v>0.46405769813444164</v>
      </c>
      <c r="H21" s="33">
        <f t="shared" si="43"/>
        <v>0.48110282055352688</v>
      </c>
      <c r="I21" s="33">
        <f t="shared" si="43"/>
        <v>0.40635593425832139</v>
      </c>
      <c r="J21" s="33">
        <f t="shared" si="43"/>
        <v>0.56197758122524288</v>
      </c>
      <c r="K21" s="33">
        <f t="shared" si="43"/>
        <v>0.5010726708462645</v>
      </c>
      <c r="L21" s="33">
        <f t="shared" si="43"/>
        <v>0.52676912336895731</v>
      </c>
      <c r="M21" s="33">
        <f t="shared" si="43"/>
        <v>0.4272924794991006</v>
      </c>
      <c r="N21" s="33">
        <f t="shared" si="43"/>
        <v>0.52887334346247938</v>
      </c>
      <c r="O21" s="33">
        <f t="shared" si="43"/>
        <v>0.49701880294237649</v>
      </c>
      <c r="P21" s="33">
        <f t="shared" si="43"/>
        <v>0.47549327883028081</v>
      </c>
      <c r="Q21" s="33">
        <f t="shared" si="43"/>
        <v>0.31091299812976642</v>
      </c>
      <c r="R21" s="33">
        <f t="shared" si="43"/>
        <v>0.36155233241865925</v>
      </c>
      <c r="S21" s="33">
        <f t="shared" si="43"/>
        <v>0.31761740407933325</v>
      </c>
      <c r="T21" s="33">
        <f t="shared" si="43"/>
        <v>0.38394627502167183</v>
      </c>
      <c r="U21" s="33">
        <f t="shared" si="43"/>
        <v>0.30850265765230028</v>
      </c>
      <c r="V21" s="33">
        <f t="shared" si="43"/>
        <v>0.41923748843900899</v>
      </c>
      <c r="W21" s="33">
        <f t="shared" si="43"/>
        <v>0.36467435909815021</v>
      </c>
      <c r="X21" s="33">
        <f t="shared" si="43"/>
        <v>0.42173480036405703</v>
      </c>
      <c r="Y21" s="33">
        <f t="shared" si="43"/>
        <v>0.33320035903061684</v>
      </c>
      <c r="Z21" s="33">
        <f t="shared" si="43"/>
        <v>0.46164173006206533</v>
      </c>
      <c r="AA21" s="33">
        <f t="shared" si="43"/>
        <v>0.37186211551793358</v>
      </c>
      <c r="AB21" s="33">
        <f t="shared" si="43"/>
        <v>0.43313539353537328</v>
      </c>
      <c r="AC21" s="33">
        <f t="shared" si="43"/>
        <v>0.31308083681732451</v>
      </c>
      <c r="AD21" s="33">
        <f t="shared" si="43"/>
        <v>0.43967744026071509</v>
      </c>
      <c r="AE21" s="33">
        <f t="shared" si="43"/>
        <v>0.32300492632143507</v>
      </c>
      <c r="AF21" s="33">
        <f t="shared" si="43"/>
        <v>0.37666786017799148</v>
      </c>
      <c r="AG21" s="33">
        <f t="shared" si="43"/>
        <v>0.26118075738515573</v>
      </c>
      <c r="AH21" s="33">
        <f t="shared" ref="AH21:BM21" si="44">AH11/AH10</f>
        <v>0.38917296327611622</v>
      </c>
      <c r="AI21" s="33">
        <f t="shared" si="44"/>
        <v>0.33354459335244452</v>
      </c>
      <c r="AJ21" s="33">
        <f t="shared" si="44"/>
        <v>0.38504859394830054</v>
      </c>
      <c r="AK21" s="33">
        <f t="shared" si="44"/>
        <v>0.26639818296337325</v>
      </c>
      <c r="AL21" s="33">
        <f t="shared" si="44"/>
        <v>0.41944757225236184</v>
      </c>
      <c r="AM21" s="33">
        <f t="shared" si="44"/>
        <v>0.33507267085980752</v>
      </c>
      <c r="AN21" s="33">
        <f t="shared" si="44"/>
        <v>0.39775192033457618</v>
      </c>
      <c r="AO21" s="33">
        <f t="shared" si="44"/>
        <v>0.28716826924832817</v>
      </c>
      <c r="AP21" s="33">
        <f t="shared" si="44"/>
        <v>0.40844955015486506</v>
      </c>
      <c r="AQ21" s="33">
        <f t="shared" si="44"/>
        <v>0.32861272229560301</v>
      </c>
      <c r="AR21" s="33">
        <f t="shared" si="44"/>
        <v>0.38514848464044127</v>
      </c>
      <c r="AS21" s="33">
        <f t="shared" si="44"/>
        <v>0.27920890693616857</v>
      </c>
      <c r="AT21" s="33">
        <f t="shared" si="44"/>
        <v>0.40980762361585826</v>
      </c>
      <c r="AU21" s="33">
        <f t="shared" si="44"/>
        <v>0.37928584906707613</v>
      </c>
      <c r="AV21" s="33">
        <f t="shared" si="44"/>
        <v>0.3837886860067633</v>
      </c>
      <c r="AW21" s="33">
        <f t="shared" si="44"/>
        <v>0.27371684764229415</v>
      </c>
      <c r="AX21" s="33">
        <f t="shared" si="44"/>
        <v>0.42122951340007531</v>
      </c>
      <c r="AY21" s="33">
        <f t="shared" si="44"/>
        <v>0.34241484760721702</v>
      </c>
      <c r="AZ21" s="33">
        <f t="shared" si="44"/>
        <v>0.38832303862175349</v>
      </c>
      <c r="BA21" s="33">
        <f t="shared" si="44"/>
        <v>0.2873874678024026</v>
      </c>
      <c r="BB21" s="33">
        <f t="shared" si="44"/>
        <v>0.40066325206777526</v>
      </c>
      <c r="BC21" s="33">
        <f t="shared" si="44"/>
        <v>0.33789902535544009</v>
      </c>
      <c r="BD21" s="33">
        <f t="shared" si="44"/>
        <v>0.33250705413886733</v>
      </c>
      <c r="BE21" s="33">
        <f t="shared" si="44"/>
        <v>0.25128973206856337</v>
      </c>
      <c r="BF21" s="33">
        <f t="shared" si="44"/>
        <v>0.36818391206544737</v>
      </c>
      <c r="BG21" s="33">
        <f t="shared" si="44"/>
        <v>0.28555882688866591</v>
      </c>
      <c r="BH21" s="33">
        <f t="shared" si="44"/>
        <v>0.31888758906731879</v>
      </c>
      <c r="BI21" s="33">
        <f t="shared" si="44"/>
        <v>0.23371112236522779</v>
      </c>
      <c r="BJ21" s="33">
        <f t="shared" si="44"/>
        <v>0.34660653933820657</v>
      </c>
      <c r="BK21" s="33">
        <f t="shared" si="44"/>
        <v>0.17258933918945876</v>
      </c>
      <c r="BL21" s="33">
        <f t="shared" si="44"/>
        <v>0.30094392004441956</v>
      </c>
      <c r="BM21" s="33">
        <f t="shared" si="44"/>
        <v>0.24097010095211846</v>
      </c>
      <c r="BN21" s="33">
        <f t="shared" ref="BN21:CC21" si="45">BN11/BN10</f>
        <v>0.36720970006721437</v>
      </c>
      <c r="BO21" s="33">
        <f t="shared" si="45"/>
        <v>0.30879272161369525</v>
      </c>
      <c r="BP21" s="33">
        <f t="shared" si="45"/>
        <v>0.31207408330117903</v>
      </c>
      <c r="BQ21" s="33">
        <f t="shared" si="45"/>
        <v>0.23731278821906809</v>
      </c>
      <c r="BR21" s="33">
        <f t="shared" si="45"/>
        <v>0.36481100299401148</v>
      </c>
      <c r="BS21" s="33">
        <f t="shared" si="45"/>
        <v>0.30960826627326116</v>
      </c>
      <c r="BT21" s="33">
        <f t="shared" si="45"/>
        <v>0.32279747994557778</v>
      </c>
      <c r="BU21" s="33">
        <f t="shared" si="45"/>
        <v>0.23296323607966177</v>
      </c>
      <c r="BV21" s="33">
        <f t="shared" si="45"/>
        <v>0.40999985566028208</v>
      </c>
      <c r="BW21" s="33">
        <f t="shared" si="45"/>
        <v>0.34118511535048823</v>
      </c>
      <c r="BX21" s="33">
        <f t="shared" si="45"/>
        <v>0.3485105089456319</v>
      </c>
      <c r="BY21" s="33">
        <f t="shared" si="45"/>
        <v>0.27551337085597866</v>
      </c>
      <c r="BZ21" s="33">
        <f t="shared" si="45"/>
        <v>0.32585121590989874</v>
      </c>
      <c r="CA21" s="33">
        <f t="shared" si="45"/>
        <v>0.27843467037936687</v>
      </c>
      <c r="CB21" s="33">
        <f t="shared" si="45"/>
        <v>0.25880150747497904</v>
      </c>
      <c r="CC21" s="33">
        <f t="shared" si="45"/>
        <v>0.17599313788223864</v>
      </c>
      <c r="CD21" s="33">
        <f t="shared" ref="CD21:CI21" si="46">CD11/CD10</f>
        <v>0.29987367700569212</v>
      </c>
      <c r="CE21" s="33">
        <f t="shared" si="46"/>
        <v>0.25207634008341945</v>
      </c>
      <c r="CF21" s="33">
        <f t="shared" si="46"/>
        <v>0.26350172139199068</v>
      </c>
      <c r="CG21" s="33">
        <f t="shared" si="46"/>
        <v>0.20401739563610308</v>
      </c>
      <c r="CH21" s="33">
        <f t="shared" si="46"/>
        <v>0.30611277608849369</v>
      </c>
      <c r="CI21" s="33">
        <f t="shared" si="46"/>
        <v>0.25431931699111482</v>
      </c>
      <c r="CJ21" s="24" t="s">
        <v>73</v>
      </c>
      <c r="CK21" s="116">
        <f>AVERAGE(B21:CE21)</f>
        <v>0.35783428833295122</v>
      </c>
      <c r="CL21" s="26" t="s">
        <v>89</v>
      </c>
    </row>
    <row r="22" spans="1:90" s="26" customFormat="1">
      <c r="A22" s="24" t="s">
        <v>71</v>
      </c>
      <c r="B22" s="33">
        <f t="shared" ref="B22:AG22" si="47">B13/(B10/B7)</f>
        <v>56.539468995903583</v>
      </c>
      <c r="C22" s="33">
        <f t="shared" si="47"/>
        <v>54.670585659909996</v>
      </c>
      <c r="D22" s="33">
        <f t="shared" si="47"/>
        <v>54.357802181732289</v>
      </c>
      <c r="E22" s="33">
        <f t="shared" si="47"/>
        <v>52.135270604472495</v>
      </c>
      <c r="F22" s="33">
        <f t="shared" si="47"/>
        <v>58.653090627348945</v>
      </c>
      <c r="G22" s="33">
        <f t="shared" si="47"/>
        <v>55.486199369800765</v>
      </c>
      <c r="H22" s="33">
        <f t="shared" si="47"/>
        <v>55.073917878508354</v>
      </c>
      <c r="I22" s="33">
        <f t="shared" si="47"/>
        <v>51.870979009535397</v>
      </c>
      <c r="J22" s="33">
        <f t="shared" si="47"/>
        <v>59.484015906908731</v>
      </c>
      <c r="K22" s="33">
        <f t="shared" si="47"/>
        <v>56.224888307490389</v>
      </c>
      <c r="L22" s="33">
        <f t="shared" si="47"/>
        <v>56.399794890860193</v>
      </c>
      <c r="M22" s="33">
        <f t="shared" si="47"/>
        <v>53.432366155197045</v>
      </c>
      <c r="N22" s="33">
        <f t="shared" si="47"/>
        <v>61.272134854249359</v>
      </c>
      <c r="O22" s="33">
        <f t="shared" si="47"/>
        <v>58.702208173299255</v>
      </c>
      <c r="P22" s="33">
        <f t="shared" si="47"/>
        <v>58.63808083182694</v>
      </c>
      <c r="Q22" s="33">
        <f t="shared" si="47"/>
        <v>54.1596260942542</v>
      </c>
      <c r="R22" s="33">
        <f t="shared" si="47"/>
        <v>60.030985216338031</v>
      </c>
      <c r="S22" s="33">
        <f t="shared" si="47"/>
        <v>57.384063535498399</v>
      </c>
      <c r="T22" s="33">
        <f t="shared" si="47"/>
        <v>57.167879012681496</v>
      </c>
      <c r="U22" s="33">
        <f t="shared" si="47"/>
        <v>54.172344913739188</v>
      </c>
      <c r="V22" s="33">
        <f t="shared" si="47"/>
        <v>58.740975955621082</v>
      </c>
      <c r="W22" s="33">
        <f t="shared" si="47"/>
        <v>58.005260719197267</v>
      </c>
      <c r="X22" s="33">
        <f t="shared" si="47"/>
        <v>57.221125834870598</v>
      </c>
      <c r="Y22" s="33">
        <f t="shared" si="47"/>
        <v>54.300621628764041</v>
      </c>
      <c r="Z22" s="33">
        <f t="shared" si="47"/>
        <v>60.423521531060196</v>
      </c>
      <c r="AA22" s="33">
        <f t="shared" si="47"/>
        <v>58.113371736670267</v>
      </c>
      <c r="AB22" s="33">
        <f t="shared" si="47"/>
        <v>57.052376132554066</v>
      </c>
      <c r="AC22" s="33">
        <f t="shared" si="47"/>
        <v>53.552536269510796</v>
      </c>
      <c r="AD22" s="33">
        <f t="shared" si="47"/>
        <v>58.625793398173016</v>
      </c>
      <c r="AE22" s="33">
        <f t="shared" si="47"/>
        <v>55.322511564718333</v>
      </c>
      <c r="AF22" s="33">
        <f t="shared" si="47"/>
        <v>54.965593041188676</v>
      </c>
      <c r="AG22" s="33">
        <f t="shared" si="47"/>
        <v>51.534892475833246</v>
      </c>
      <c r="AH22" s="33">
        <f t="shared" ref="AH22:BM22" si="48">AH13/(AH10/AH7)</f>
        <v>56.225345393029023</v>
      </c>
      <c r="AI22" s="33">
        <f t="shared" si="48"/>
        <v>53.620372668282187</v>
      </c>
      <c r="AJ22" s="33">
        <f t="shared" si="48"/>
        <v>53.13519411489338</v>
      </c>
      <c r="AK22" s="33">
        <f t="shared" si="48"/>
        <v>50.08419431360263</v>
      </c>
      <c r="AL22" s="33">
        <f t="shared" si="48"/>
        <v>54.335101286898279</v>
      </c>
      <c r="AM22" s="33">
        <f t="shared" si="48"/>
        <v>51.493383302216344</v>
      </c>
      <c r="AN22" s="33">
        <f t="shared" si="48"/>
        <v>51.008454589134459</v>
      </c>
      <c r="AO22" s="33">
        <f t="shared" si="48"/>
        <v>47.81582160303023</v>
      </c>
      <c r="AP22" s="33">
        <f t="shared" si="48"/>
        <v>52.464203001310075</v>
      </c>
      <c r="AQ22" s="33">
        <f t="shared" si="48"/>
        <v>49.604342387771233</v>
      </c>
      <c r="AR22" s="33">
        <f t="shared" si="48"/>
        <v>49.326122953374764</v>
      </c>
      <c r="AS22" s="33">
        <f t="shared" si="48"/>
        <v>46.241180362499762</v>
      </c>
      <c r="AT22" s="33">
        <f t="shared" si="48"/>
        <v>50.522394837570083</v>
      </c>
      <c r="AU22" s="33">
        <f t="shared" si="48"/>
        <v>47.824627594126341</v>
      </c>
      <c r="AV22" s="33">
        <f t="shared" si="48"/>
        <v>47.909180528125766</v>
      </c>
      <c r="AW22" s="33">
        <f t="shared" si="48"/>
        <v>45.145297994212534</v>
      </c>
      <c r="AX22" s="33">
        <f t="shared" si="48"/>
        <v>50.122562810914204</v>
      </c>
      <c r="AY22" s="33">
        <f t="shared" si="48"/>
        <v>47.660349062181794</v>
      </c>
      <c r="AZ22" s="33">
        <f t="shared" si="48"/>
        <v>47.496230383151911</v>
      </c>
      <c r="BA22" s="33">
        <f t="shared" si="48"/>
        <v>44.809434305446402</v>
      </c>
      <c r="BB22" s="33">
        <f t="shared" si="48"/>
        <v>49.845276318228969</v>
      </c>
      <c r="BC22" s="33">
        <f t="shared" si="48"/>
        <v>47.506045861878832</v>
      </c>
      <c r="BD22" s="33">
        <f t="shared" si="48"/>
        <v>47.886205175074529</v>
      </c>
      <c r="BE22" s="33">
        <f t="shared" si="48"/>
        <v>44.922734754611682</v>
      </c>
      <c r="BF22" s="33">
        <f t="shared" si="48"/>
        <v>49.886459181878458</v>
      </c>
      <c r="BG22" s="33">
        <f t="shared" si="48"/>
        <v>47.351934485482481</v>
      </c>
      <c r="BH22" s="33">
        <f t="shared" si="48"/>
        <v>46.788986921804629</v>
      </c>
      <c r="BI22" s="33">
        <f t="shared" si="48"/>
        <v>44.292568359237578</v>
      </c>
      <c r="BJ22" s="33">
        <f t="shared" si="48"/>
        <v>49.822806890222296</v>
      </c>
      <c r="BK22" s="33">
        <f t="shared" si="48"/>
        <v>48.0806295278081</v>
      </c>
      <c r="BL22" s="33">
        <f t="shared" si="48"/>
        <v>46.859846897347502</v>
      </c>
      <c r="BM22" s="33">
        <f t="shared" si="48"/>
        <v>45.73921971900365</v>
      </c>
      <c r="BN22" s="33">
        <f t="shared" ref="BN22:CC22" si="49">BN13/(BN10/BN7)</f>
        <v>51.69621108843689</v>
      </c>
      <c r="BO22" s="33">
        <f t="shared" si="49"/>
        <v>49.326454576486853</v>
      </c>
      <c r="BP22" s="33">
        <f t="shared" si="49"/>
        <v>48.170447496994967</v>
      </c>
      <c r="BQ22" s="33">
        <f t="shared" si="49"/>
        <v>48.336057372608927</v>
      </c>
      <c r="BR22" s="33">
        <f t="shared" si="49"/>
        <v>56.351578979940477</v>
      </c>
      <c r="BS22" s="33">
        <f t="shared" si="49"/>
        <v>55.674743754731331</v>
      </c>
      <c r="BT22" s="33">
        <f t="shared" si="49"/>
        <v>56.249200771110665</v>
      </c>
      <c r="BU22" s="33">
        <f t="shared" si="49"/>
        <v>52.805801890621318</v>
      </c>
      <c r="BV22" s="33">
        <f t="shared" si="49"/>
        <v>59.006959368369401</v>
      </c>
      <c r="BW22" s="33">
        <f t="shared" si="49"/>
        <v>53.694488987503526</v>
      </c>
      <c r="BX22" s="33">
        <f t="shared" si="49"/>
        <v>52.589847313271292</v>
      </c>
      <c r="BY22" s="33">
        <f t="shared" si="49"/>
        <v>47.533325144059354</v>
      </c>
      <c r="BZ22" s="33">
        <f t="shared" si="49"/>
        <v>52.763511503190585</v>
      </c>
      <c r="CA22" s="33">
        <f t="shared" si="49"/>
        <v>50.119856943651854</v>
      </c>
      <c r="CB22" s="33">
        <f t="shared" si="49"/>
        <v>50.178973444684608</v>
      </c>
      <c r="CC22" s="33">
        <f t="shared" si="49"/>
        <v>46.078706590465991</v>
      </c>
      <c r="CD22" s="33">
        <f t="shared" ref="CD22:CI22" si="50">CD13/(CD10/CD7)</f>
        <v>49.755078254412908</v>
      </c>
      <c r="CE22" s="33">
        <f t="shared" si="50"/>
        <v>47.616952558087526</v>
      </c>
      <c r="CF22" s="33">
        <f t="shared" si="50"/>
        <v>46.920077617180738</v>
      </c>
      <c r="CG22" s="33">
        <f t="shared" si="50"/>
        <v>43.66308238851957</v>
      </c>
      <c r="CH22" s="33">
        <f t="shared" si="50"/>
        <v>48.093401062247963</v>
      </c>
      <c r="CI22" s="33">
        <f t="shared" si="50"/>
        <v>47.28518992962514</v>
      </c>
      <c r="CJ22" s="24" t="s">
        <v>71</v>
      </c>
    </row>
    <row r="23" spans="1:90" s="26" customFormat="1">
      <c r="A23" s="24" t="s">
        <v>84</v>
      </c>
      <c r="B23" s="33">
        <f t="shared" ref="B23:AG23" si="51">B13/B10</f>
        <v>15.972050078174764</v>
      </c>
      <c r="C23" s="33">
        <f t="shared" si="51"/>
        <v>15.322052166415178</v>
      </c>
      <c r="D23" s="33">
        <f t="shared" si="51"/>
        <v>15.245009630537558</v>
      </c>
      <c r="E23" s="33">
        <f t="shared" si="51"/>
        <v>14.083660478037796</v>
      </c>
      <c r="F23" s="33">
        <f t="shared" si="51"/>
        <v>16.136859764840839</v>
      </c>
      <c r="G23" s="33">
        <f t="shared" si="51"/>
        <v>15.332586677054932</v>
      </c>
      <c r="H23" s="33">
        <f t="shared" si="51"/>
        <v>15.103389426893155</v>
      </c>
      <c r="I23" s="33">
        <f t="shared" si="51"/>
        <v>13.94033734075005</v>
      </c>
      <c r="J23" s="33">
        <f t="shared" si="51"/>
        <v>16.043229342187409</v>
      </c>
      <c r="K23" s="33">
        <f t="shared" si="51"/>
        <v>15.328700193705613</v>
      </c>
      <c r="L23" s="33">
        <f t="shared" si="51"/>
        <v>15.315125709651257</v>
      </c>
      <c r="M23" s="33">
        <f t="shared" si="51"/>
        <v>14.126092563605356</v>
      </c>
      <c r="N23" s="33">
        <f t="shared" si="51"/>
        <v>16.092137249936695</v>
      </c>
      <c r="O23" s="33">
        <f t="shared" si="51"/>
        <v>15.343284592337476</v>
      </c>
      <c r="P23" s="33">
        <f t="shared" si="51"/>
        <v>15.30654429683201</v>
      </c>
      <c r="Q23" s="33">
        <f t="shared" si="51"/>
        <v>14.155621493310315</v>
      </c>
      <c r="R23" s="33">
        <f t="shared" si="51"/>
        <v>16.502208807003793</v>
      </c>
      <c r="S23" s="33">
        <f t="shared" si="51"/>
        <v>15.957149397760089</v>
      </c>
      <c r="T23" s="33">
        <f t="shared" si="51"/>
        <v>15.872069886312687</v>
      </c>
      <c r="U23" s="33">
        <f t="shared" si="51"/>
        <v>14.637111072483918</v>
      </c>
      <c r="V23" s="33">
        <f t="shared" si="51"/>
        <v>16.382244373651218</v>
      </c>
      <c r="W23" s="33">
        <f t="shared" si="51"/>
        <v>15.477161203109159</v>
      </c>
      <c r="X23" s="33">
        <f t="shared" si="51"/>
        <v>15.359298951190576</v>
      </c>
      <c r="Y23" s="33">
        <f t="shared" si="51"/>
        <v>14.050525320764379</v>
      </c>
      <c r="Z23" s="33">
        <f t="shared" si="51"/>
        <v>15.767162480300405</v>
      </c>
      <c r="AA23" s="33">
        <f t="shared" si="51"/>
        <v>14.897979530776809</v>
      </c>
      <c r="AB23" s="33">
        <f t="shared" si="51"/>
        <v>14.885751500377637</v>
      </c>
      <c r="AC23" s="33">
        <f t="shared" si="51"/>
        <v>13.673020310219435</v>
      </c>
      <c r="AD23" s="33">
        <f t="shared" si="51"/>
        <v>15.414679986297694</v>
      </c>
      <c r="AE23" s="33">
        <f t="shared" si="51"/>
        <v>14.514396190426762</v>
      </c>
      <c r="AF23" s="33">
        <f t="shared" si="51"/>
        <v>14.588518996242597</v>
      </c>
      <c r="AG23" s="33">
        <f t="shared" si="51"/>
        <v>13.440427788929073</v>
      </c>
      <c r="AH23" s="33">
        <f t="shared" ref="AH23:BM23" si="52">AH13/AH10</f>
        <v>15.261040651715856</v>
      </c>
      <c r="AI23" s="33">
        <f t="shared" si="52"/>
        <v>14.410576991685311</v>
      </c>
      <c r="AJ23" s="33">
        <f t="shared" si="52"/>
        <v>14.425306425756464</v>
      </c>
      <c r="AK23" s="33">
        <f t="shared" si="52"/>
        <v>13.281251312198192</v>
      </c>
      <c r="AL23" s="33">
        <f t="shared" si="52"/>
        <v>14.861423891902959</v>
      </c>
      <c r="AM23" s="33">
        <f t="shared" si="52"/>
        <v>14.084274917013532</v>
      </c>
      <c r="AN23" s="33">
        <f t="shared" si="52"/>
        <v>14.114321322005058</v>
      </c>
      <c r="AO23" s="33">
        <f t="shared" si="52"/>
        <v>12.994443977810972</v>
      </c>
      <c r="AP23" s="33">
        <f t="shared" si="52"/>
        <v>14.632375739499517</v>
      </c>
      <c r="AQ23" s="33">
        <f t="shared" si="52"/>
        <v>13.775641953329885</v>
      </c>
      <c r="AR23" s="33">
        <f t="shared" si="52"/>
        <v>13.82523895614497</v>
      </c>
      <c r="AS23" s="33">
        <f t="shared" si="52"/>
        <v>12.712366836498383</v>
      </c>
      <c r="AT23" s="33">
        <f t="shared" si="52"/>
        <v>14.386925392819151</v>
      </c>
      <c r="AU23" s="33">
        <f t="shared" si="52"/>
        <v>13.641453831041257</v>
      </c>
      <c r="AV23" s="33">
        <f t="shared" si="52"/>
        <v>13.61750926187705</v>
      </c>
      <c r="AW23" s="33">
        <f t="shared" si="52"/>
        <v>12.494347734372644</v>
      </c>
      <c r="AX23" s="33">
        <f t="shared" si="52"/>
        <v>14.080977008704354</v>
      </c>
      <c r="AY23" s="33">
        <f t="shared" si="52"/>
        <v>13.408092424525014</v>
      </c>
      <c r="AZ23" s="33">
        <f t="shared" si="52"/>
        <v>13.441080613003807</v>
      </c>
      <c r="BA23" s="33">
        <f t="shared" si="52"/>
        <v>12.399502052995338</v>
      </c>
      <c r="BB23" s="33">
        <f t="shared" si="52"/>
        <v>14.001597705275804</v>
      </c>
      <c r="BC23" s="33">
        <f t="shared" si="52"/>
        <v>13.309593959272473</v>
      </c>
      <c r="BD23" s="33">
        <f t="shared" si="52"/>
        <v>13.312282442446138</v>
      </c>
      <c r="BE23" s="33">
        <f t="shared" si="52"/>
        <v>12.372246176190263</v>
      </c>
      <c r="BF23" s="33">
        <f t="shared" si="52"/>
        <v>13.914952102029904</v>
      </c>
      <c r="BG23" s="33">
        <f t="shared" si="52"/>
        <v>13.286118795923805</v>
      </c>
      <c r="BH23" s="33">
        <f t="shared" si="52"/>
        <v>13.2533249713796</v>
      </c>
      <c r="BI23" s="33">
        <f t="shared" si="52"/>
        <v>12.475280722281404</v>
      </c>
      <c r="BJ23" s="33">
        <f t="shared" si="52"/>
        <v>13.97338153999319</v>
      </c>
      <c r="BK23" s="33">
        <f t="shared" si="52"/>
        <v>14.194014107939042</v>
      </c>
      <c r="BL23" s="33">
        <f t="shared" si="52"/>
        <v>13.634318737355365</v>
      </c>
      <c r="BM23" s="33">
        <f t="shared" si="52"/>
        <v>12.810405067813937</v>
      </c>
      <c r="BN23" s="33">
        <f t="shared" ref="BN23:CI23" si="53">BN13/BN10</f>
        <v>14.652535154092384</v>
      </c>
      <c r="BO23" s="33">
        <f t="shared" si="53"/>
        <v>13.910277129346982</v>
      </c>
      <c r="BP23" s="33">
        <f t="shared" si="53"/>
        <v>13.475708126862791</v>
      </c>
      <c r="BQ23" s="33">
        <f t="shared" si="53"/>
        <v>12.939799657271829</v>
      </c>
      <c r="BR23" s="33">
        <f t="shared" si="53"/>
        <v>14.857472554890219</v>
      </c>
      <c r="BS23" s="33">
        <f t="shared" si="53"/>
        <v>14.497145927269383</v>
      </c>
      <c r="BT23" s="33">
        <f t="shared" si="53"/>
        <v>14.454493721528786</v>
      </c>
      <c r="BU23" s="33">
        <f t="shared" si="53"/>
        <v>13.707842917558036</v>
      </c>
      <c r="BV23" s="33">
        <f t="shared" si="53"/>
        <v>15.286777038437668</v>
      </c>
      <c r="BW23" s="33">
        <f t="shared" si="53"/>
        <v>14.725058229813664</v>
      </c>
      <c r="BX23" s="33">
        <f t="shared" si="53"/>
        <v>14.486638548723292</v>
      </c>
      <c r="BY23" s="33">
        <f t="shared" si="53"/>
        <v>13.237564520493867</v>
      </c>
      <c r="BZ23" s="33">
        <f t="shared" si="53"/>
        <v>14.075858455819439</v>
      </c>
      <c r="CA23" s="33">
        <f t="shared" si="53"/>
        <v>13.569635979309155</v>
      </c>
      <c r="CB23" s="33">
        <f t="shared" si="53"/>
        <v>13.359952080265554</v>
      </c>
      <c r="CC23" s="33">
        <f t="shared" si="53"/>
        <v>12.29358029618111</v>
      </c>
      <c r="CD23" s="33">
        <f t="shared" si="53"/>
        <v>13.558664700523909</v>
      </c>
      <c r="CE23" s="33">
        <f t="shared" si="53"/>
        <v>13.15364550957176</v>
      </c>
      <c r="CF23" s="33">
        <f t="shared" si="53"/>
        <v>12.915041437386151</v>
      </c>
      <c r="CG23" s="33">
        <f t="shared" si="53"/>
        <v>11.949499313388156</v>
      </c>
      <c r="CH23" s="33">
        <f t="shared" si="53"/>
        <v>13.240031403661003</v>
      </c>
      <c r="CI23" s="33">
        <f t="shared" si="53"/>
        <v>12.830406018146533</v>
      </c>
      <c r="CJ23" s="113" t="s">
        <v>84</v>
      </c>
    </row>
    <row r="24" spans="1:90">
      <c r="A24" s="5" t="s">
        <v>7</v>
      </c>
      <c r="B24" s="1">
        <v>1.8140000000000001</v>
      </c>
      <c r="C24" s="1">
        <v>1.831</v>
      </c>
      <c r="D24" s="1">
        <v>1.7989999999999999</v>
      </c>
      <c r="E24" s="1">
        <v>1.6720000000000002</v>
      </c>
      <c r="F24" s="1">
        <v>1.9159999999999999</v>
      </c>
      <c r="G24" s="1">
        <v>1.8009999999999997</v>
      </c>
      <c r="H24" s="1">
        <v>1.839</v>
      </c>
      <c r="I24" s="1">
        <v>1.6489999999999998</v>
      </c>
      <c r="J24" s="1">
        <v>1.8839999999999999</v>
      </c>
      <c r="K24" s="1">
        <v>1.8299999999999998</v>
      </c>
      <c r="L24" s="1">
        <v>1.8480000000000001</v>
      </c>
      <c r="M24" s="1">
        <v>1.7750000000000001</v>
      </c>
      <c r="N24" s="1">
        <v>1.9670000000000001</v>
      </c>
      <c r="O24" s="1">
        <v>1.9039999999999999</v>
      </c>
      <c r="P24" s="1">
        <v>1.9679999999999997</v>
      </c>
      <c r="Q24" s="1">
        <v>1.6929999999999998</v>
      </c>
      <c r="R24" s="1">
        <v>2.0190000000000001</v>
      </c>
      <c r="S24" s="1">
        <v>1.984</v>
      </c>
      <c r="T24" s="1">
        <v>2.016</v>
      </c>
      <c r="U24" s="1">
        <v>1.9109999999999998</v>
      </c>
      <c r="V24" s="1">
        <v>2.044</v>
      </c>
      <c r="W24" s="1">
        <v>2.0070000000000001</v>
      </c>
      <c r="X24" s="1">
        <v>2.0139999999999998</v>
      </c>
      <c r="Y24" s="1">
        <v>1.9179999999999997</v>
      </c>
      <c r="Z24" s="1">
        <v>2.1239999999999997</v>
      </c>
      <c r="AA24" s="1">
        <v>2.5629999999999997</v>
      </c>
      <c r="AB24" s="1">
        <v>2.3769999999999998</v>
      </c>
      <c r="AC24" s="1">
        <v>2.0830000000000006</v>
      </c>
      <c r="AD24" s="1">
        <v>2.4399999999999995</v>
      </c>
      <c r="AE24" s="1">
        <v>2.9299999999999997</v>
      </c>
      <c r="AF24" s="1">
        <v>2.577</v>
      </c>
      <c r="AG24" s="1">
        <v>2.1679999999999997</v>
      </c>
      <c r="AH24" s="1">
        <v>2.1990000000000003</v>
      </c>
      <c r="AI24" s="1">
        <v>2.8090000000000002</v>
      </c>
      <c r="AJ24" s="1">
        <v>2.7360000000000002</v>
      </c>
      <c r="AK24" s="1">
        <v>2.415</v>
      </c>
      <c r="AL24" s="1">
        <v>2.2360000000000002</v>
      </c>
      <c r="AM24" s="1">
        <v>2.4520000000000004</v>
      </c>
      <c r="AN24" s="1">
        <v>2.7340000000000004</v>
      </c>
      <c r="AO24" s="1">
        <v>2.8330000000000006</v>
      </c>
      <c r="AP24" s="13">
        <v>2.371</v>
      </c>
      <c r="AQ24" s="13">
        <v>2.8319999999999994</v>
      </c>
      <c r="AR24" s="13">
        <v>2.903</v>
      </c>
      <c r="AS24" s="13">
        <v>2.3289999999999997</v>
      </c>
      <c r="AT24" s="13">
        <v>2.5029999999999997</v>
      </c>
      <c r="AU24" s="13">
        <v>2.8019999999999996</v>
      </c>
      <c r="AV24" s="13">
        <v>2.7359999999999998</v>
      </c>
      <c r="AW24" s="13">
        <v>2.395</v>
      </c>
      <c r="AX24" s="17">
        <v>2.5210000000000004</v>
      </c>
      <c r="AY24" s="17">
        <v>2.5009999999999999</v>
      </c>
      <c r="AZ24" s="17">
        <v>2.5409999999999999</v>
      </c>
      <c r="BA24" s="17">
        <v>2.4299999999999997</v>
      </c>
      <c r="BB24" s="21">
        <v>2.7249999999999996</v>
      </c>
      <c r="BC24" s="21">
        <v>2.6629999999999998</v>
      </c>
      <c r="BD24" s="21">
        <v>2.726</v>
      </c>
      <c r="BE24" s="21">
        <v>2.5859999999999994</v>
      </c>
      <c r="BF24" s="21">
        <v>3.1030000000000002</v>
      </c>
      <c r="BG24" s="21">
        <v>3.032</v>
      </c>
      <c r="BH24" s="21">
        <v>3.0739999999999998</v>
      </c>
      <c r="BI24" s="21">
        <v>2.9790000000000001</v>
      </c>
      <c r="BJ24" s="21">
        <v>3.2339999999999995</v>
      </c>
      <c r="BK24" s="21">
        <v>3.028</v>
      </c>
      <c r="BL24" s="21">
        <v>3.1919999999999997</v>
      </c>
      <c r="BM24" s="21">
        <v>3.2189999999999999</v>
      </c>
      <c r="BN24" s="21">
        <v>5.1129999999999995</v>
      </c>
      <c r="BO24" s="21">
        <v>5.0589999999999993</v>
      </c>
      <c r="BP24" s="21">
        <v>5.1929999999999996</v>
      </c>
      <c r="BQ24" s="21">
        <v>5.0060000000000002</v>
      </c>
      <c r="BR24" s="21">
        <v>4.0809999999999995</v>
      </c>
      <c r="BS24" s="21">
        <v>4.0009999999999994</v>
      </c>
      <c r="BU24" s="13">
        <v>8.4870000000000001</v>
      </c>
      <c r="BV24" s="13"/>
      <c r="BW24" s="77">
        <v>4.6779999999999999</v>
      </c>
      <c r="BX24" s="77">
        <v>7.298</v>
      </c>
      <c r="BY24" s="77"/>
      <c r="BZ24" s="106">
        <v>7.0330000000000004</v>
      </c>
      <c r="CA24" s="106">
        <v>7.0490000000000004</v>
      </c>
      <c r="CB24" s="106">
        <v>7.0640000000000001</v>
      </c>
      <c r="CC24" s="106"/>
      <c r="CD24" s="106"/>
      <c r="CE24" s="106"/>
      <c r="CF24" s="119">
        <v>7.2679999999999998</v>
      </c>
      <c r="CG24" s="119">
        <v>7.048</v>
      </c>
      <c r="CH24" s="119"/>
      <c r="CI24" s="114">
        <v>7.9009999999999998</v>
      </c>
      <c r="CJ24" s="92"/>
      <c r="CK24" s="5"/>
    </row>
    <row r="25" spans="1:90">
      <c r="A25" s="5" t="s">
        <v>8</v>
      </c>
      <c r="B25" s="1">
        <v>4.95</v>
      </c>
      <c r="C25" s="1">
        <v>4.29</v>
      </c>
      <c r="D25" s="1">
        <v>3.6560000000000006</v>
      </c>
      <c r="E25" s="1">
        <v>8.593</v>
      </c>
      <c r="F25" s="1">
        <v>4.8930000000000016</v>
      </c>
      <c r="G25" s="1">
        <v>4.1440000000000001</v>
      </c>
      <c r="H25" s="1">
        <v>3.7789999999999999</v>
      </c>
      <c r="I25" s="1">
        <v>10.305</v>
      </c>
      <c r="J25" s="1">
        <v>4.7359999999999998</v>
      </c>
      <c r="K25" s="1">
        <v>2.8420000000000001</v>
      </c>
      <c r="L25" s="1">
        <v>3.2630000000000003</v>
      </c>
      <c r="M25" s="1">
        <v>9.9559999999999995</v>
      </c>
      <c r="N25" s="1">
        <v>4.9729999999999999</v>
      </c>
      <c r="O25" s="1">
        <v>2.9450000000000003</v>
      </c>
      <c r="P25" s="1">
        <v>3.1170000000000004</v>
      </c>
      <c r="Q25" s="1">
        <v>9.9190000000000005</v>
      </c>
      <c r="R25" s="1">
        <v>4.9950000000000001</v>
      </c>
      <c r="S25" s="1">
        <v>3.9490000000000003</v>
      </c>
      <c r="T25" s="1">
        <v>4.7510000000000003</v>
      </c>
      <c r="U25" s="1">
        <v>10.327999999999999</v>
      </c>
      <c r="V25" s="1">
        <v>5.3079999999999998</v>
      </c>
      <c r="W25" s="1">
        <v>4.1659999999999995</v>
      </c>
      <c r="X25" s="1">
        <v>4.0170000000000003</v>
      </c>
      <c r="Y25" s="1">
        <v>10.510999999999999</v>
      </c>
      <c r="Z25" s="1">
        <v>4.9859999999999998</v>
      </c>
      <c r="AA25" s="1">
        <v>3.927</v>
      </c>
      <c r="AB25" s="1">
        <v>3.9550000000000001</v>
      </c>
      <c r="AC25" s="1">
        <v>10.623000000000001</v>
      </c>
      <c r="AD25" s="1">
        <v>4.6890000000000001</v>
      </c>
      <c r="AE25" s="1">
        <v>3.6919999999999997</v>
      </c>
      <c r="AF25" s="1">
        <v>3.7919999999999998</v>
      </c>
      <c r="AG25" s="1">
        <v>9.9340000000000011</v>
      </c>
      <c r="AH25" s="1">
        <v>4.6720000000000006</v>
      </c>
      <c r="AI25" s="1">
        <v>3.9739999999999998</v>
      </c>
      <c r="AJ25" s="1">
        <v>3.9979999999999998</v>
      </c>
      <c r="AK25" s="1">
        <v>10.023</v>
      </c>
      <c r="AL25" s="1">
        <v>4.8709999999999996</v>
      </c>
      <c r="AM25" s="1">
        <v>4.0030000000000001</v>
      </c>
      <c r="AN25" s="1">
        <v>3.9119999999999999</v>
      </c>
      <c r="AO25" s="1">
        <v>10.399000000000001</v>
      </c>
      <c r="AP25" s="13">
        <v>5.0629999999999997</v>
      </c>
      <c r="AQ25" s="13">
        <v>4.7359999999999998</v>
      </c>
      <c r="AR25" s="13">
        <v>4.0149999999999997</v>
      </c>
      <c r="AS25" s="13">
        <v>9.9370000000000012</v>
      </c>
      <c r="AT25" s="13">
        <v>5.5920000000000005</v>
      </c>
      <c r="AU25" s="13">
        <v>4.2649999999999997</v>
      </c>
      <c r="AV25" s="13">
        <v>4.08</v>
      </c>
      <c r="AW25" s="13">
        <v>9.8849999999999998</v>
      </c>
      <c r="AX25" s="17">
        <v>4.8540000000000001</v>
      </c>
      <c r="AY25" s="17">
        <v>4.1449999999999996</v>
      </c>
      <c r="AZ25" s="17">
        <v>4.1970000000000001</v>
      </c>
      <c r="BA25" s="17">
        <v>9.847999999999999</v>
      </c>
      <c r="BB25" s="21">
        <v>4.6849999999999996</v>
      </c>
      <c r="BC25" s="21">
        <v>4.1189999999999998</v>
      </c>
      <c r="BD25" s="21">
        <v>4.0710000000000006</v>
      </c>
      <c r="BE25" s="21">
        <v>10.472999999999999</v>
      </c>
      <c r="BF25" s="21">
        <v>4.8020000000000005</v>
      </c>
      <c r="BG25" s="21">
        <v>4.3460000000000001</v>
      </c>
      <c r="BH25" s="21">
        <v>4.4689999999999994</v>
      </c>
      <c r="BI25" s="21">
        <v>10.568999999999999</v>
      </c>
      <c r="BJ25" s="21">
        <v>7.5490000000000013</v>
      </c>
      <c r="BK25" s="21">
        <v>14.538</v>
      </c>
      <c r="BL25" s="21">
        <v>11.163000000000002</v>
      </c>
      <c r="BM25" s="21">
        <v>18.824999999999999</v>
      </c>
      <c r="BN25" s="21">
        <v>16.523</v>
      </c>
      <c r="BO25" s="21">
        <v>16.561</v>
      </c>
      <c r="BP25" s="21">
        <v>12.798999999999998</v>
      </c>
      <c r="BQ25" s="21">
        <v>26.007000000000001</v>
      </c>
      <c r="BR25" s="21">
        <v>9.33</v>
      </c>
      <c r="BS25" s="21">
        <v>7.9069999999999991</v>
      </c>
      <c r="BU25" s="13">
        <v>17.143000000000001</v>
      </c>
      <c r="BV25" s="13"/>
      <c r="BW25" s="77">
        <v>6.3079999999999998</v>
      </c>
      <c r="BX25" s="77">
        <v>6.0239999999999991</v>
      </c>
      <c r="BY25" s="77"/>
      <c r="BZ25" s="106">
        <v>10.191000000000001</v>
      </c>
      <c r="CA25" s="106">
        <v>14.709</v>
      </c>
      <c r="CB25" s="106">
        <v>12.906000000000001</v>
      </c>
      <c r="CC25" s="106"/>
      <c r="CD25" s="106"/>
      <c r="CE25" s="106"/>
      <c r="CF25" s="119">
        <v>12.871</v>
      </c>
      <c r="CG25" s="119">
        <v>21.997</v>
      </c>
      <c r="CH25" s="119">
        <v>10.456</v>
      </c>
      <c r="CI25" s="114">
        <v>14.032999999999999</v>
      </c>
      <c r="CJ25" s="121" t="s">
        <v>89</v>
      </c>
      <c r="CK25" s="5"/>
    </row>
    <row r="26" spans="1:90">
      <c r="A26" s="5" t="s">
        <v>9</v>
      </c>
      <c r="B26" s="1">
        <f t="shared" ref="B26:AG26" si="54">B9-B10-B24+B25</f>
        <v>76.063000000000088</v>
      </c>
      <c r="C26" s="1">
        <f t="shared" si="54"/>
        <v>81.369000000000028</v>
      </c>
      <c r="D26" s="1">
        <f t="shared" si="54"/>
        <v>83.193000000000012</v>
      </c>
      <c r="E26" s="1">
        <f t="shared" si="54"/>
        <v>75.772000000000205</v>
      </c>
      <c r="F26" s="1">
        <f t="shared" si="54"/>
        <v>91.896999999999963</v>
      </c>
      <c r="G26" s="1">
        <f t="shared" si="54"/>
        <v>88.112000000000037</v>
      </c>
      <c r="H26" s="1">
        <f t="shared" si="54"/>
        <v>92.853999999999985</v>
      </c>
      <c r="I26" s="1">
        <f t="shared" si="54"/>
        <v>92.447000000000116</v>
      </c>
      <c r="J26" s="1">
        <f t="shared" si="54"/>
        <v>104.57499999999999</v>
      </c>
      <c r="K26" s="1">
        <f t="shared" si="54"/>
        <v>97.240000000000009</v>
      </c>
      <c r="L26" s="1">
        <f t="shared" si="54"/>
        <v>104.03700000000008</v>
      </c>
      <c r="M26" s="1">
        <f t="shared" si="54"/>
        <v>99.628</v>
      </c>
      <c r="N26" s="1">
        <f t="shared" si="54"/>
        <v>103.25499999999988</v>
      </c>
      <c r="O26" s="1">
        <f t="shared" si="54"/>
        <v>100.90499999999994</v>
      </c>
      <c r="P26" s="1">
        <f t="shared" si="54"/>
        <v>97.92900000000003</v>
      </c>
      <c r="Q26" s="1">
        <f t="shared" si="54"/>
        <v>77.383000000000209</v>
      </c>
      <c r="R26" s="1">
        <f t="shared" si="54"/>
        <v>72.149999999999977</v>
      </c>
      <c r="S26" s="1">
        <f t="shared" si="54"/>
        <v>65.094000000000136</v>
      </c>
      <c r="T26" s="1">
        <f t="shared" si="54"/>
        <v>79.803000000000097</v>
      </c>
      <c r="U26" s="1">
        <f t="shared" si="54"/>
        <v>75.859999999999985</v>
      </c>
      <c r="V26" s="1">
        <f t="shared" si="54"/>
        <v>84.855999999999938</v>
      </c>
      <c r="W26" s="1">
        <f t="shared" si="54"/>
        <v>77.693999999999846</v>
      </c>
      <c r="X26" s="1">
        <f t="shared" si="54"/>
        <v>90.506999999999906</v>
      </c>
      <c r="Y26" s="1">
        <f t="shared" si="54"/>
        <v>85.435999999999837</v>
      </c>
      <c r="Z26" s="1">
        <f t="shared" si="54"/>
        <v>97.769999999999911</v>
      </c>
      <c r="AA26" s="1">
        <f t="shared" si="54"/>
        <v>82.897000000000048</v>
      </c>
      <c r="AB26" s="1">
        <f t="shared" si="54"/>
        <v>97.348999999999933</v>
      </c>
      <c r="AC26" s="1">
        <f t="shared" si="54"/>
        <v>84.474000000000231</v>
      </c>
      <c r="AD26" s="1">
        <f t="shared" si="54"/>
        <v>97.229000000000184</v>
      </c>
      <c r="AE26" s="1">
        <f t="shared" si="54"/>
        <v>75.443000000000026</v>
      </c>
      <c r="AF26" s="1">
        <f t="shared" si="54"/>
        <v>88.53000000000003</v>
      </c>
      <c r="AG26" s="1">
        <f t="shared" si="54"/>
        <v>73.996999999999929</v>
      </c>
      <c r="AH26" s="1">
        <f t="shared" ref="AH26:BM26" si="55">AH9-AH10-AH24+AH25</f>
        <v>89.466000000000079</v>
      </c>
      <c r="AI26" s="1">
        <f t="shared" si="55"/>
        <v>80.632999999999967</v>
      </c>
      <c r="AJ26" s="1">
        <f t="shared" si="55"/>
        <v>93.495000000000118</v>
      </c>
      <c r="AK26" s="1">
        <f t="shared" si="55"/>
        <v>77.395000000000081</v>
      </c>
      <c r="AL26" s="1">
        <f t="shared" si="55"/>
        <v>100.97699999999975</v>
      </c>
      <c r="AM26" s="1">
        <f t="shared" si="55"/>
        <v>85.029999999999873</v>
      </c>
      <c r="AN26" s="1">
        <f t="shared" si="55"/>
        <v>100.75400000000015</v>
      </c>
      <c r="AO26" s="1">
        <f t="shared" si="55"/>
        <v>86.201000000000448</v>
      </c>
      <c r="AP26" s="13">
        <f t="shared" si="55"/>
        <v>102.38800000000009</v>
      </c>
      <c r="AQ26" s="13">
        <f t="shared" si="55"/>
        <v>87.736000000000061</v>
      </c>
      <c r="AR26" s="13">
        <f t="shared" si="55"/>
        <v>102.09100000000015</v>
      </c>
      <c r="AS26" s="13">
        <f t="shared" si="55"/>
        <v>87.781999999999982</v>
      </c>
      <c r="AT26" s="13">
        <f t="shared" si="55"/>
        <v>107.49199999999968</v>
      </c>
      <c r="AU26" s="13">
        <f t="shared" si="55"/>
        <v>103.97600000000027</v>
      </c>
      <c r="AV26" s="13">
        <f t="shared" si="55"/>
        <v>105.87</v>
      </c>
      <c r="AW26" s="13">
        <f t="shared" si="55"/>
        <v>89.237999999999943</v>
      </c>
      <c r="AX26" s="17">
        <f t="shared" si="55"/>
        <v>115.13699999999997</v>
      </c>
      <c r="AY26" s="17">
        <f t="shared" si="55"/>
        <v>98.947000000000045</v>
      </c>
      <c r="AZ26" s="17">
        <f t="shared" si="55"/>
        <v>112.86899999999986</v>
      </c>
      <c r="BA26" s="17">
        <f t="shared" si="55"/>
        <v>97.568000000000026</v>
      </c>
      <c r="BB26" s="21">
        <f t="shared" si="55"/>
        <v>114.68299999999996</v>
      </c>
      <c r="BC26" s="21">
        <f t="shared" si="55"/>
        <v>102.72400000000003</v>
      </c>
      <c r="BD26" s="21">
        <f t="shared" si="55"/>
        <v>102.2169999999999</v>
      </c>
      <c r="BE26" s="21">
        <f t="shared" si="55"/>
        <v>90.936999999999841</v>
      </c>
      <c r="BF26" s="21">
        <f t="shared" si="55"/>
        <v>111.19800000000026</v>
      </c>
      <c r="BG26" s="21">
        <f t="shared" si="55"/>
        <v>91.320999999999955</v>
      </c>
      <c r="BH26" s="21">
        <f t="shared" si="55"/>
        <v>103.34399999999995</v>
      </c>
      <c r="BI26" s="21">
        <f t="shared" si="55"/>
        <v>87.888000000000233</v>
      </c>
      <c r="BJ26" s="21">
        <f t="shared" si="55"/>
        <v>110.15200000000006</v>
      </c>
      <c r="BK26" s="21">
        <f t="shared" si="55"/>
        <v>63.379999999999953</v>
      </c>
      <c r="BL26" s="21">
        <f t="shared" si="55"/>
        <v>102.27899999999994</v>
      </c>
      <c r="BM26" s="21">
        <f t="shared" si="55"/>
        <v>97.884999999999891</v>
      </c>
      <c r="BN26" s="21">
        <f t="shared" ref="BN26:BS26" si="56">BN9-BN10-BN24+BN25</f>
        <v>121.7690000000002</v>
      </c>
      <c r="BO26" s="21">
        <f t="shared" si="56"/>
        <v>109.52300000000014</v>
      </c>
      <c r="BP26" s="21">
        <f t="shared" si="56"/>
        <v>110.32299999999998</v>
      </c>
      <c r="BQ26" s="21">
        <f t="shared" si="56"/>
        <v>106.16900000000024</v>
      </c>
      <c r="BR26" s="21">
        <f t="shared" si="56"/>
        <v>122.22199999999984</v>
      </c>
      <c r="BS26" s="21">
        <f t="shared" si="56"/>
        <v>108.2090000000001</v>
      </c>
      <c r="BT26" s="69">
        <v>117.97499999999991</v>
      </c>
      <c r="BU26" s="13">
        <v>98.061000000000035</v>
      </c>
      <c r="BV26" s="72">
        <v>140.524</v>
      </c>
      <c r="BW26" s="77">
        <f>BW9-BW10-BW24+BW25</f>
        <v>124.67500000000007</v>
      </c>
      <c r="BX26" s="77">
        <f>BX9-BX10-BX24+BX25</f>
        <v>127.13400000000019</v>
      </c>
      <c r="BY26" s="13">
        <v>114.89300000000023</v>
      </c>
      <c r="BZ26" s="106">
        <v>126.92900000000002</v>
      </c>
      <c r="CA26" s="106">
        <f>CA9-CA10-CA24+CA25</f>
        <v>117.2530000000003</v>
      </c>
      <c r="CB26" s="106">
        <f>CB9-CB10-CB24+CB25</f>
        <v>109.53599999999986</v>
      </c>
      <c r="CC26" s="106">
        <v>90.574000000000041</v>
      </c>
      <c r="CD26" s="114">
        <v>121.206</v>
      </c>
      <c r="CE26" s="114">
        <v>109.02500000000006</v>
      </c>
      <c r="CF26" s="119">
        <v>116.12299999999986</v>
      </c>
      <c r="CG26" s="119">
        <v>107.50700000000033</v>
      </c>
      <c r="CH26" s="119">
        <v>128.53899999999982</v>
      </c>
      <c r="CI26" s="114">
        <f>CI9-CI10-CI24+CI25</f>
        <v>114.38200000000006</v>
      </c>
      <c r="CK26" s="5"/>
    </row>
    <row r="27" spans="1:90" s="99" customFormat="1">
      <c r="A27" s="111" t="s">
        <v>82</v>
      </c>
      <c r="B27" s="98">
        <f t="shared" ref="B27:AG27" si="57">B26/B13</f>
        <v>2.7576909743654201E-2</v>
      </c>
      <c r="C27" s="98">
        <f t="shared" si="57"/>
        <v>2.9353038385241999E-2</v>
      </c>
      <c r="D27" s="98">
        <f t="shared" si="57"/>
        <v>2.9860490959262846E-2</v>
      </c>
      <c r="E27" s="98">
        <f t="shared" si="57"/>
        <v>2.6930974239700759E-2</v>
      </c>
      <c r="F27" s="98">
        <f t="shared" si="57"/>
        <v>3.2663322387741917E-2</v>
      </c>
      <c r="G27" s="98">
        <f t="shared" si="57"/>
        <v>3.1092902538260948E-2</v>
      </c>
      <c r="H27" s="98">
        <f t="shared" si="57"/>
        <v>3.2533690715508892E-2</v>
      </c>
      <c r="I27" s="98">
        <f t="shared" si="57"/>
        <v>3.2160942824546047E-2</v>
      </c>
      <c r="J27" s="98">
        <f t="shared" si="57"/>
        <v>3.6011060586771428E-2</v>
      </c>
      <c r="K27" s="98">
        <f t="shared" si="57"/>
        <v>3.3032304771996077E-2</v>
      </c>
      <c r="L27" s="98">
        <f t="shared" si="57"/>
        <v>3.4869610074189233E-2</v>
      </c>
      <c r="M27" s="98">
        <f t="shared" si="57"/>
        <v>3.2954532185924978E-2</v>
      </c>
      <c r="N27" s="98">
        <f t="shared" si="57"/>
        <v>3.3850804288946532E-2</v>
      </c>
      <c r="O27" s="98">
        <f t="shared" si="57"/>
        <v>3.2730919630338619E-2</v>
      </c>
      <c r="P27" s="98">
        <f t="shared" si="57"/>
        <v>3.1433513828319465E-2</v>
      </c>
      <c r="Q27" s="98">
        <f t="shared" si="57"/>
        <v>2.4576461528181291E-2</v>
      </c>
      <c r="R27" s="98">
        <f t="shared" si="57"/>
        <v>2.2851911599620814E-2</v>
      </c>
      <c r="S27" s="98">
        <f t="shared" si="57"/>
        <v>2.0523953898383105E-2</v>
      </c>
      <c r="T27" s="98">
        <f t="shared" si="57"/>
        <v>2.5048517122324882E-2</v>
      </c>
      <c r="U27" s="98">
        <f t="shared" si="57"/>
        <v>2.3707158280501617E-2</v>
      </c>
      <c r="V27" s="98">
        <f t="shared" si="57"/>
        <v>2.6614706890077625E-2</v>
      </c>
      <c r="W27" s="98">
        <f t="shared" si="57"/>
        <v>2.4235566184675379E-2</v>
      </c>
      <c r="X27" s="98">
        <f t="shared" si="57"/>
        <v>2.8079367189032773E-2</v>
      </c>
      <c r="Y27" s="98">
        <f t="shared" si="57"/>
        <v>2.6366318512509507E-2</v>
      </c>
      <c r="Z27" s="98">
        <f t="shared" si="57"/>
        <v>3.0161595444436032E-2</v>
      </c>
      <c r="AA27" s="98">
        <f t="shared" si="57"/>
        <v>2.5378149644904299E-2</v>
      </c>
      <c r="AB27" s="98">
        <f t="shared" si="57"/>
        <v>2.9576745287435726E-2</v>
      </c>
      <c r="AC27" s="98">
        <f t="shared" si="57"/>
        <v>2.5472924501248023E-2</v>
      </c>
      <c r="AD27" s="98">
        <f t="shared" si="57"/>
        <v>2.9198687051602046E-2</v>
      </c>
      <c r="AE27" s="98">
        <f t="shared" si="57"/>
        <v>2.2481174552942199E-2</v>
      </c>
      <c r="AF27" s="98">
        <f t="shared" si="57"/>
        <v>2.6178753603903312E-2</v>
      </c>
      <c r="AG27" s="98">
        <f t="shared" si="57"/>
        <v>2.1711052899657982E-2</v>
      </c>
      <c r="AH27" s="98">
        <f t="shared" ref="AH27:BM27" si="58">AH26/AH13</f>
        <v>2.6226010130546137E-2</v>
      </c>
      <c r="AI27" s="98">
        <f t="shared" si="58"/>
        <v>2.3485135507947414E-2</v>
      </c>
      <c r="AJ27" s="98">
        <f t="shared" si="58"/>
        <v>2.7057803942964108E-2</v>
      </c>
      <c r="AK27" s="98">
        <f t="shared" si="58"/>
        <v>2.2244909280031797E-2</v>
      </c>
      <c r="AL27" s="98">
        <f t="shared" si="58"/>
        <v>2.898015411769763E-2</v>
      </c>
      <c r="AM27" s="98">
        <f t="shared" si="58"/>
        <v>2.4232568823288309E-2</v>
      </c>
      <c r="AN27" s="98">
        <f t="shared" si="58"/>
        <v>2.8514115554136788E-2</v>
      </c>
      <c r="AO27" s="98">
        <f t="shared" si="58"/>
        <v>2.4225634605900839E-2</v>
      </c>
      <c r="AP27" s="98">
        <f t="shared" si="58"/>
        <v>2.8667835465865512E-2</v>
      </c>
      <c r="AQ27" s="98">
        <f t="shared" si="58"/>
        <v>2.4383785260827812E-2</v>
      </c>
      <c r="AR27" s="98">
        <f t="shared" si="58"/>
        <v>2.8165141623836838E-2</v>
      </c>
      <c r="AS27" s="98">
        <f t="shared" si="58"/>
        <v>2.4047767893098624E-2</v>
      </c>
      <c r="AT27" s="98">
        <f t="shared" si="58"/>
        <v>2.9327511048086286E-2</v>
      </c>
      <c r="AU27" s="98">
        <f t="shared" si="58"/>
        <v>2.8200716653397136E-2</v>
      </c>
      <c r="AV27" s="98">
        <f t="shared" si="58"/>
        <v>2.8545855977299209E-2</v>
      </c>
      <c r="AW27" s="98">
        <f t="shared" si="58"/>
        <v>2.3914462984196309E-2</v>
      </c>
      <c r="AX27" s="98">
        <f t="shared" si="58"/>
        <v>3.053348754817025E-2</v>
      </c>
      <c r="AY27" s="98">
        <f t="shared" si="58"/>
        <v>2.5969404672912855E-2</v>
      </c>
      <c r="AZ27" s="98">
        <f t="shared" si="58"/>
        <v>2.9320953738778112E-2</v>
      </c>
      <c r="BA27" s="98">
        <f t="shared" si="58"/>
        <v>2.508448866521407E-2</v>
      </c>
      <c r="BB27" s="98">
        <f t="shared" si="58"/>
        <v>2.9113098050922971E-2</v>
      </c>
      <c r="BC27" s="98">
        <f t="shared" si="58"/>
        <v>2.5752643855205187E-2</v>
      </c>
      <c r="BD27" s="98">
        <f t="shared" si="58"/>
        <v>2.5310506657078971E-2</v>
      </c>
      <c r="BE27" s="98">
        <f t="shared" si="58"/>
        <v>2.2239610483385061E-2</v>
      </c>
      <c r="BF27" s="98">
        <f t="shared" si="58"/>
        <v>2.6870139138837693E-2</v>
      </c>
      <c r="BG27" s="98">
        <f t="shared" si="58"/>
        <v>2.1806794442289331E-2</v>
      </c>
      <c r="BH27" s="98">
        <f t="shared" si="58"/>
        <v>2.4390183460937846E-2</v>
      </c>
      <c r="BI27" s="98">
        <f t="shared" si="58"/>
        <v>2.0504723029458095E-2</v>
      </c>
      <c r="BJ27" s="98">
        <f t="shared" si="58"/>
        <v>2.5816068247867266E-2</v>
      </c>
      <c r="BK27" s="98">
        <f t="shared" si="58"/>
        <v>1.4857465149539272E-2</v>
      </c>
      <c r="BL27" s="98">
        <f t="shared" si="58"/>
        <v>2.3938121644200842E-2</v>
      </c>
      <c r="BM27" s="98">
        <f t="shared" si="58"/>
        <v>2.2378317825381196E-2</v>
      </c>
      <c r="BN27" s="98">
        <f t="shared" ref="BN27:BV27" si="59">BN26/BN13</f>
        <v>2.7652242434289379E-2</v>
      </c>
      <c r="BO27" s="98">
        <f t="shared" si="59"/>
        <v>2.4803757421730036E-2</v>
      </c>
      <c r="BP27" s="98">
        <f t="shared" si="59"/>
        <v>2.4873095874474536E-2</v>
      </c>
      <c r="BQ27" s="98">
        <f t="shared" si="59"/>
        <v>2.2862034066194414E-2</v>
      </c>
      <c r="BR27" s="98">
        <f t="shared" si="59"/>
        <v>2.5655870190390194E-2</v>
      </c>
      <c r="BS27" s="98">
        <f t="shared" si="59"/>
        <v>2.2156268555867258E-2</v>
      </c>
      <c r="BT27" s="98">
        <f t="shared" si="59"/>
        <v>2.3576610244009658E-2</v>
      </c>
      <c r="BU27" s="98">
        <f t="shared" si="59"/>
        <v>1.8640295017773308E-2</v>
      </c>
      <c r="BV27" s="98">
        <f t="shared" si="59"/>
        <v>2.6536914191444071E-2</v>
      </c>
      <c r="BW27" s="96">
        <f t="shared" ref="BW27:CC27" si="60">BW26/BW14</f>
        <v>2.2039299076001041E-2</v>
      </c>
      <c r="BX27" s="96">
        <f t="shared" si="60"/>
        <v>2.2338465630018227E-2</v>
      </c>
      <c r="BY27" s="96">
        <f t="shared" si="60"/>
        <v>2.014838434669845E-2</v>
      </c>
      <c r="BZ27" s="96">
        <f t="shared" si="60"/>
        <v>2.2244098717529529E-2</v>
      </c>
      <c r="CA27" s="96">
        <f t="shared" si="60"/>
        <v>2.0550710059427768E-2</v>
      </c>
      <c r="CB27" s="96">
        <f t="shared" si="60"/>
        <v>1.9151193178839714E-2</v>
      </c>
      <c r="CC27" s="96">
        <f t="shared" si="60"/>
        <v>1.5781037190926297E-2</v>
      </c>
      <c r="CD27" s="96">
        <f t="shared" ref="CD27:CI27" si="61">CD26/CD14</f>
        <v>2.104241401639986E-2</v>
      </c>
      <c r="CE27" s="96">
        <f t="shared" si="61"/>
        <v>1.8890170690747218E-2</v>
      </c>
      <c r="CF27" s="96">
        <f t="shared" si="61"/>
        <v>2.0016529718660726E-2</v>
      </c>
      <c r="CG27" s="96">
        <f t="shared" si="61"/>
        <v>1.8469125193253926E-2</v>
      </c>
      <c r="CH27" s="96">
        <f t="shared" si="61"/>
        <v>2.2033770382811829E-2</v>
      </c>
      <c r="CI27" s="96">
        <f t="shared" si="61"/>
        <v>1.9551182146956846E-2</v>
      </c>
      <c r="CJ27" s="112" t="s">
        <v>82</v>
      </c>
      <c r="CK27" s="97"/>
    </row>
    <row r="28" spans="1:90" s="99" customFormat="1">
      <c r="A28" s="111" t="s">
        <v>85</v>
      </c>
      <c r="B28" s="98">
        <f>B27*4</f>
        <v>0.1103076389746168</v>
      </c>
      <c r="C28" s="98">
        <f t="shared" ref="C28:BN28" si="62">C27*4</f>
        <v>0.117412153540968</v>
      </c>
      <c r="D28" s="98">
        <f t="shared" si="62"/>
        <v>0.11944196383705138</v>
      </c>
      <c r="E28" s="98">
        <f t="shared" si="62"/>
        <v>0.10772389695880304</v>
      </c>
      <c r="F28" s="98">
        <f t="shared" si="62"/>
        <v>0.13065328955096767</v>
      </c>
      <c r="G28" s="98">
        <f t="shared" si="62"/>
        <v>0.12437161015304379</v>
      </c>
      <c r="H28" s="98">
        <f t="shared" si="62"/>
        <v>0.13013476286203557</v>
      </c>
      <c r="I28" s="98">
        <f t="shared" si="62"/>
        <v>0.12864377129818419</v>
      </c>
      <c r="J28" s="98">
        <f t="shared" si="62"/>
        <v>0.14404424234708571</v>
      </c>
      <c r="K28" s="98">
        <f t="shared" si="62"/>
        <v>0.13212921908798431</v>
      </c>
      <c r="L28" s="98">
        <f t="shared" si="62"/>
        <v>0.13947844029675693</v>
      </c>
      <c r="M28" s="98">
        <f t="shared" si="62"/>
        <v>0.13181812874369991</v>
      </c>
      <c r="N28" s="98">
        <f t="shared" si="62"/>
        <v>0.13540321715578613</v>
      </c>
      <c r="O28" s="98">
        <f t="shared" si="62"/>
        <v>0.13092367852135448</v>
      </c>
      <c r="P28" s="98">
        <f t="shared" si="62"/>
        <v>0.12573405531327786</v>
      </c>
      <c r="Q28" s="98">
        <f t="shared" si="62"/>
        <v>9.8305846112725165E-2</v>
      </c>
      <c r="R28" s="98">
        <f t="shared" si="62"/>
        <v>9.1407646398483255E-2</v>
      </c>
      <c r="S28" s="98">
        <f t="shared" si="62"/>
        <v>8.209581559353242E-2</v>
      </c>
      <c r="T28" s="98">
        <f t="shared" si="62"/>
        <v>0.10019406848929953</v>
      </c>
      <c r="U28" s="98">
        <f t="shared" si="62"/>
        <v>9.482863312200647E-2</v>
      </c>
      <c r="V28" s="98">
        <f t="shared" si="62"/>
        <v>0.1064588275603105</v>
      </c>
      <c r="W28" s="98">
        <f t="shared" si="62"/>
        <v>9.6942264738701517E-2</v>
      </c>
      <c r="X28" s="98">
        <f t="shared" si="62"/>
        <v>0.11231746875613109</v>
      </c>
      <c r="Y28" s="98">
        <f t="shared" si="62"/>
        <v>0.10546527405003803</v>
      </c>
      <c r="Z28" s="98">
        <f t="shared" si="62"/>
        <v>0.12064638177774413</v>
      </c>
      <c r="AA28" s="98">
        <f t="shared" si="62"/>
        <v>0.1015125985796172</v>
      </c>
      <c r="AB28" s="98">
        <f t="shared" si="62"/>
        <v>0.1183069811497429</v>
      </c>
      <c r="AC28" s="98">
        <f t="shared" si="62"/>
        <v>0.10189169800499209</v>
      </c>
      <c r="AD28" s="98">
        <f t="shared" si="62"/>
        <v>0.11679474820640819</v>
      </c>
      <c r="AE28" s="98">
        <f t="shared" si="62"/>
        <v>8.9924698211768794E-2</v>
      </c>
      <c r="AF28" s="98">
        <f t="shared" si="62"/>
        <v>0.10471501441561325</v>
      </c>
      <c r="AG28" s="98">
        <f t="shared" si="62"/>
        <v>8.6844211598631926E-2</v>
      </c>
      <c r="AH28" s="98">
        <f t="shared" si="62"/>
        <v>0.10490404052218455</v>
      </c>
      <c r="AI28" s="98">
        <f t="shared" si="62"/>
        <v>9.3940542031789656E-2</v>
      </c>
      <c r="AJ28" s="98">
        <f t="shared" si="62"/>
        <v>0.10823121577185643</v>
      </c>
      <c r="AK28" s="98">
        <f t="shared" si="62"/>
        <v>8.8979637120127186E-2</v>
      </c>
      <c r="AL28" s="98">
        <f t="shared" si="62"/>
        <v>0.11592061647079052</v>
      </c>
      <c r="AM28" s="98">
        <f t="shared" si="62"/>
        <v>9.6930275293153234E-2</v>
      </c>
      <c r="AN28" s="98">
        <f t="shared" si="62"/>
        <v>0.11405646221654715</v>
      </c>
      <c r="AO28" s="98">
        <f t="shared" si="62"/>
        <v>9.6902538423603357E-2</v>
      </c>
      <c r="AP28" s="98">
        <f t="shared" si="62"/>
        <v>0.11467134186346205</v>
      </c>
      <c r="AQ28" s="98">
        <f t="shared" si="62"/>
        <v>9.7535141043311249E-2</v>
      </c>
      <c r="AR28" s="98">
        <f t="shared" si="62"/>
        <v>0.11266056649534735</v>
      </c>
      <c r="AS28" s="98">
        <f t="shared" si="62"/>
        <v>9.6191071572394496E-2</v>
      </c>
      <c r="AT28" s="98">
        <f t="shared" si="62"/>
        <v>0.11731004419234514</v>
      </c>
      <c r="AU28" s="98">
        <f t="shared" si="62"/>
        <v>0.11280286661358854</v>
      </c>
      <c r="AV28" s="98">
        <f t="shared" si="62"/>
        <v>0.11418342390919684</v>
      </c>
      <c r="AW28" s="98">
        <f t="shared" si="62"/>
        <v>9.5657851936785235E-2</v>
      </c>
      <c r="AX28" s="98">
        <f t="shared" si="62"/>
        <v>0.122133950192681</v>
      </c>
      <c r="AY28" s="98">
        <f t="shared" si="62"/>
        <v>0.10387761869165142</v>
      </c>
      <c r="AZ28" s="98">
        <f t="shared" si="62"/>
        <v>0.11728381495511245</v>
      </c>
      <c r="BA28" s="98">
        <f t="shared" si="62"/>
        <v>0.10033795466085628</v>
      </c>
      <c r="BB28" s="98">
        <f t="shared" si="62"/>
        <v>0.11645239220369188</v>
      </c>
      <c r="BC28" s="98">
        <f t="shared" si="62"/>
        <v>0.10301057542082075</v>
      </c>
      <c r="BD28" s="98">
        <f t="shared" si="62"/>
        <v>0.10124202662831588</v>
      </c>
      <c r="BE28" s="98">
        <f t="shared" si="62"/>
        <v>8.8958441933540244E-2</v>
      </c>
      <c r="BF28" s="98">
        <f t="shared" si="62"/>
        <v>0.10748055655535077</v>
      </c>
      <c r="BG28" s="98">
        <f t="shared" si="62"/>
        <v>8.7227177769157324E-2</v>
      </c>
      <c r="BH28" s="98">
        <f t="shared" si="62"/>
        <v>9.7560733843751385E-2</v>
      </c>
      <c r="BI28" s="98">
        <f t="shared" si="62"/>
        <v>8.2018892117832379E-2</v>
      </c>
      <c r="BJ28" s="98">
        <f t="shared" si="62"/>
        <v>0.10326427299146906</v>
      </c>
      <c r="BK28" s="98">
        <f t="shared" si="62"/>
        <v>5.9429860598157087E-2</v>
      </c>
      <c r="BL28" s="98">
        <f t="shared" si="62"/>
        <v>9.5752486576803367E-2</v>
      </c>
      <c r="BM28" s="98">
        <f t="shared" si="62"/>
        <v>8.9513271301524783E-2</v>
      </c>
      <c r="BN28" s="98">
        <f t="shared" si="62"/>
        <v>0.11060896973715752</v>
      </c>
      <c r="BO28" s="98">
        <f t="shared" ref="BO28:CI28" si="63">BO27*4</f>
        <v>9.9215029686920142E-2</v>
      </c>
      <c r="BP28" s="98">
        <f t="shared" si="63"/>
        <v>9.9492383497898143E-2</v>
      </c>
      <c r="BQ28" s="98">
        <f t="shared" si="63"/>
        <v>9.1448136264777657E-2</v>
      </c>
      <c r="BR28" s="98">
        <f t="shared" si="63"/>
        <v>0.10262348076156078</v>
      </c>
      <c r="BS28" s="98">
        <f t="shared" si="63"/>
        <v>8.8625074223469033E-2</v>
      </c>
      <c r="BT28" s="98">
        <f t="shared" si="63"/>
        <v>9.430644097603863E-2</v>
      </c>
      <c r="BU28" s="98">
        <f t="shared" si="63"/>
        <v>7.4561180071093233E-2</v>
      </c>
      <c r="BV28" s="98">
        <f t="shared" si="63"/>
        <v>0.10614765676577628</v>
      </c>
      <c r="BW28" s="98">
        <f t="shared" si="63"/>
        <v>8.8157196304004162E-2</v>
      </c>
      <c r="BX28" s="98">
        <f t="shared" si="63"/>
        <v>8.9353862520072908E-2</v>
      </c>
      <c r="BY28" s="98">
        <f t="shared" si="63"/>
        <v>8.0593537386793798E-2</v>
      </c>
      <c r="BZ28" s="98">
        <f t="shared" si="63"/>
        <v>8.8976394870118117E-2</v>
      </c>
      <c r="CA28" s="98">
        <f t="shared" si="63"/>
        <v>8.2202840237711072E-2</v>
      </c>
      <c r="CB28" s="98">
        <f t="shared" si="63"/>
        <v>7.6604772715358857E-2</v>
      </c>
      <c r="CC28" s="98">
        <f t="shared" si="63"/>
        <v>6.3124148763705187E-2</v>
      </c>
      <c r="CD28" s="98">
        <f t="shared" si="63"/>
        <v>8.4169656065599438E-2</v>
      </c>
      <c r="CE28" s="98">
        <f t="shared" si="63"/>
        <v>7.5560682762988871E-2</v>
      </c>
      <c r="CF28" s="98">
        <f t="shared" si="63"/>
        <v>8.0066118874642905E-2</v>
      </c>
      <c r="CG28" s="98">
        <f t="shared" si="63"/>
        <v>7.3876500773015705E-2</v>
      </c>
      <c r="CH28" s="98">
        <f t="shared" si="63"/>
        <v>8.8135081531247314E-2</v>
      </c>
      <c r="CI28" s="98">
        <f t="shared" si="63"/>
        <v>7.8204728587827385E-2</v>
      </c>
      <c r="CJ28" s="111" t="s">
        <v>85</v>
      </c>
      <c r="CK28" s="115"/>
    </row>
    <row r="29" spans="1:90">
      <c r="A29" s="5" t="s">
        <v>10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7">
        <v>0</v>
      </c>
      <c r="AY29" s="17">
        <v>0</v>
      </c>
      <c r="AZ29" s="17">
        <v>0</v>
      </c>
      <c r="BA29" s="17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U29" s="13">
        <v>0</v>
      </c>
      <c r="BV29" s="13"/>
      <c r="BW29" s="77">
        <v>0</v>
      </c>
      <c r="BX29" s="77">
        <v>0</v>
      </c>
      <c r="BY29" s="33"/>
      <c r="BZ29" s="106">
        <v>0</v>
      </c>
      <c r="CA29" s="106">
        <v>0</v>
      </c>
      <c r="CB29" s="106">
        <v>0</v>
      </c>
      <c r="CC29" s="106"/>
      <c r="CD29" s="106"/>
      <c r="CE29" s="106"/>
      <c r="CF29" s="119"/>
      <c r="CG29" s="119" t="s">
        <v>88</v>
      </c>
      <c r="CH29" s="119" t="s">
        <v>88</v>
      </c>
      <c r="CI29" s="114">
        <v>0</v>
      </c>
      <c r="CJ29" s="5" t="s">
        <v>10</v>
      </c>
    </row>
    <row r="30" spans="1:90">
      <c r="A30" s="5" t="s">
        <v>11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7">
        <v>0</v>
      </c>
      <c r="AY30" s="17">
        <v>0</v>
      </c>
      <c r="AZ30" s="17">
        <v>0</v>
      </c>
      <c r="BA30" s="17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U30" s="13">
        <v>0</v>
      </c>
      <c r="BV30" s="13"/>
      <c r="BW30" s="77"/>
      <c r="BX30" s="77"/>
      <c r="BY30" s="33"/>
      <c r="BZ30" s="106"/>
      <c r="CA30" s="106"/>
      <c r="CB30" s="106">
        <v>0</v>
      </c>
      <c r="CC30" s="106"/>
      <c r="CD30" s="106"/>
      <c r="CE30" s="106"/>
      <c r="CF30" s="119" t="s">
        <v>88</v>
      </c>
      <c r="CG30" s="119" t="s">
        <v>88</v>
      </c>
      <c r="CH30" s="119" t="s">
        <v>88</v>
      </c>
      <c r="CI30" s="114">
        <v>169.18300000000002</v>
      </c>
      <c r="CJ30" s="5" t="s">
        <v>11</v>
      </c>
    </row>
    <row r="31" spans="1:90">
      <c r="A31" s="5" t="s">
        <v>12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7">
        <v>0</v>
      </c>
      <c r="AY31" s="17">
        <v>0</v>
      </c>
      <c r="AZ31" s="17">
        <v>0</v>
      </c>
      <c r="BA31" s="17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U31" s="13">
        <v>0</v>
      </c>
      <c r="BV31" s="13"/>
      <c r="BW31" s="77">
        <v>0</v>
      </c>
      <c r="BX31" s="77">
        <v>0</v>
      </c>
      <c r="BY31" s="33"/>
      <c r="BZ31" s="106">
        <v>0</v>
      </c>
      <c r="CA31" s="106">
        <v>0</v>
      </c>
      <c r="CB31" s="106"/>
      <c r="CC31" s="106"/>
      <c r="CD31" s="106"/>
      <c r="CE31" s="106"/>
      <c r="CF31" s="119" t="s">
        <v>88</v>
      </c>
      <c r="CG31" s="119"/>
      <c r="CH31" s="119" t="s">
        <v>88</v>
      </c>
      <c r="CI31" s="114">
        <v>71.867000000000004</v>
      </c>
      <c r="CJ31" s="5" t="s">
        <v>12</v>
      </c>
    </row>
    <row r="32" spans="1:90">
      <c r="A32" s="5" t="s">
        <v>13</v>
      </c>
      <c r="B32" s="1">
        <v>87.378000000000014</v>
      </c>
      <c r="C32" s="1">
        <v>92.670999999999992</v>
      </c>
      <c r="D32" s="1">
        <v>71.619000000000014</v>
      </c>
      <c r="E32" s="1">
        <v>74.493000000000009</v>
      </c>
      <c r="F32" s="1">
        <v>94.141999999999996</v>
      </c>
      <c r="G32" s="1">
        <v>105.14699999999999</v>
      </c>
      <c r="H32" s="1">
        <v>77.016999999999996</v>
      </c>
      <c r="I32" s="1">
        <v>83.11699999999999</v>
      </c>
      <c r="J32" s="1">
        <v>101.85599999999999</v>
      </c>
      <c r="K32" s="1">
        <v>119.27199999999999</v>
      </c>
      <c r="L32" s="1">
        <v>81.304999999999993</v>
      </c>
      <c r="M32" s="1">
        <v>80.998999999999995</v>
      </c>
      <c r="N32" s="1">
        <v>88.474000000000004</v>
      </c>
      <c r="O32" s="1">
        <v>120.48799999999999</v>
      </c>
      <c r="P32" s="1">
        <v>81.813999999999993</v>
      </c>
      <c r="Q32" s="1">
        <v>69.165999999999997</v>
      </c>
      <c r="R32" s="1">
        <v>91.844999999999985</v>
      </c>
      <c r="S32" s="1">
        <v>103.708</v>
      </c>
      <c r="T32" s="1">
        <v>64.769000000000005</v>
      </c>
      <c r="U32" s="1">
        <v>60.973999999999997</v>
      </c>
      <c r="V32" s="1">
        <v>82.157999999999987</v>
      </c>
      <c r="W32" s="1">
        <v>100.688</v>
      </c>
      <c r="X32" s="1">
        <v>66.299000000000007</v>
      </c>
      <c r="Y32" s="1">
        <v>63.329000000000001</v>
      </c>
      <c r="Z32" s="1">
        <v>90.40900000000002</v>
      </c>
      <c r="AA32" s="1">
        <v>114.664</v>
      </c>
      <c r="AB32" s="1">
        <v>70.031000000000006</v>
      </c>
      <c r="AC32" s="1">
        <v>64.654000000000011</v>
      </c>
      <c r="AD32" s="1">
        <v>96.754999999999995</v>
      </c>
      <c r="AE32" s="1">
        <v>104.661</v>
      </c>
      <c r="AF32" s="1">
        <v>74.228999999999985</v>
      </c>
      <c r="AG32" s="1">
        <v>58.410999999999994</v>
      </c>
      <c r="AH32" s="1">
        <v>85.995000000000005</v>
      </c>
      <c r="AI32" s="1">
        <v>105.25500000000001</v>
      </c>
      <c r="AJ32" s="1">
        <v>78.806000000000012</v>
      </c>
      <c r="AK32" s="1">
        <v>59.767000000000003</v>
      </c>
      <c r="AL32" s="1">
        <v>83.211999999999989</v>
      </c>
      <c r="AM32" s="1">
        <v>101.60600000000001</v>
      </c>
      <c r="AN32" s="1">
        <v>69.685000000000002</v>
      </c>
      <c r="AO32" s="1">
        <v>61.146999999999998</v>
      </c>
      <c r="AP32" s="13">
        <v>88.741</v>
      </c>
      <c r="AQ32" s="13">
        <v>104.10000000000001</v>
      </c>
      <c r="AR32" s="13">
        <v>76.157000000000011</v>
      </c>
      <c r="AS32" s="13">
        <v>61.674000000000007</v>
      </c>
      <c r="AT32" s="13">
        <v>95.354000000000013</v>
      </c>
      <c r="AU32" s="13">
        <v>115.43899999999999</v>
      </c>
      <c r="AV32" s="13">
        <v>81.096999999999994</v>
      </c>
      <c r="AW32" s="13">
        <v>68.370999999999995</v>
      </c>
      <c r="AX32" s="17">
        <v>105.14</v>
      </c>
      <c r="AY32" s="17">
        <v>114.047</v>
      </c>
      <c r="AZ32" s="17">
        <v>87.884999999999991</v>
      </c>
      <c r="BA32" s="17">
        <v>62.366</v>
      </c>
      <c r="BB32" s="21">
        <v>115.42200000000001</v>
      </c>
      <c r="BC32" s="21">
        <v>131.626</v>
      </c>
      <c r="BD32" s="21">
        <v>89.200999999999993</v>
      </c>
      <c r="BE32" s="21">
        <v>69.753</v>
      </c>
      <c r="BF32" s="21">
        <v>107.09699999999999</v>
      </c>
      <c r="BG32" s="21">
        <v>127.53300000000002</v>
      </c>
      <c r="BH32" s="21">
        <v>77.87</v>
      </c>
      <c r="BI32" s="21">
        <v>62.011000000000003</v>
      </c>
      <c r="BJ32" s="21">
        <v>108.705</v>
      </c>
      <c r="BK32" s="21">
        <v>90.39500000000001</v>
      </c>
      <c r="BL32" s="21">
        <v>68.835999999999999</v>
      </c>
      <c r="BM32" s="21">
        <v>56.447999999999986</v>
      </c>
      <c r="BN32" s="21">
        <v>96.71</v>
      </c>
      <c r="BO32" s="21">
        <v>102.056</v>
      </c>
      <c r="BP32" s="21">
        <v>71.393000000000015</v>
      </c>
      <c r="BQ32" s="21">
        <v>65.63300000000001</v>
      </c>
      <c r="BR32" s="21">
        <v>106.03399999999999</v>
      </c>
      <c r="BS32" s="21">
        <v>142.27900000000002</v>
      </c>
      <c r="BU32" s="13">
        <v>72.35199999999999</v>
      </c>
      <c r="BV32" s="13"/>
      <c r="BW32" s="77">
        <v>143.42699999999996</v>
      </c>
      <c r="BX32" s="77">
        <v>109.82900000000001</v>
      </c>
      <c r="BY32" s="33"/>
      <c r="BZ32" s="106">
        <v>118.84799999999998</v>
      </c>
      <c r="CA32" s="106">
        <v>175.893</v>
      </c>
      <c r="CB32" s="106">
        <v>106.93400000000001</v>
      </c>
      <c r="CC32" s="106"/>
      <c r="CD32" s="106"/>
      <c r="CE32" s="106"/>
      <c r="CF32" s="119">
        <v>100.27699999999999</v>
      </c>
      <c r="CG32" s="119">
        <v>102.11</v>
      </c>
      <c r="CH32" s="119">
        <v>132.73399999999998</v>
      </c>
      <c r="CI32" s="114">
        <f t="shared" ref="CI32" si="64">CI26+CI27-CI28+CI29-CI30+CI31</f>
        <v>17.00734645355918</v>
      </c>
      <c r="CJ32" s="5" t="s">
        <v>13</v>
      </c>
    </row>
    <row r="33" spans="1:88">
      <c r="A33" s="5" t="s">
        <v>14</v>
      </c>
      <c r="B33" s="1">
        <v>25.209000000000003</v>
      </c>
      <c r="C33" s="1">
        <v>27.753000000000004</v>
      </c>
      <c r="D33" s="1">
        <v>23.610000000000003</v>
      </c>
      <c r="E33" s="1">
        <v>23.861000000000001</v>
      </c>
      <c r="F33" s="1">
        <v>29.975999999999999</v>
      </c>
      <c r="G33" s="1">
        <v>33.620999999999995</v>
      </c>
      <c r="H33" s="1">
        <v>28.202000000000002</v>
      </c>
      <c r="I33" s="1">
        <v>28.343999999999998</v>
      </c>
      <c r="J33" s="1">
        <v>37.398000000000003</v>
      </c>
      <c r="K33" s="1">
        <v>38.676000000000002</v>
      </c>
      <c r="L33" s="1">
        <v>31.317</v>
      </c>
      <c r="M33" s="1">
        <v>26.692</v>
      </c>
      <c r="N33" s="1">
        <v>28.209000000000003</v>
      </c>
      <c r="O33" s="1">
        <v>32.769999999999989</v>
      </c>
      <c r="P33" s="1">
        <v>22.167000000000002</v>
      </c>
      <c r="Q33" s="1">
        <v>22.629000000000005</v>
      </c>
      <c r="R33" s="1">
        <v>27.241</v>
      </c>
      <c r="S33" s="1">
        <v>34.607999999999997</v>
      </c>
      <c r="T33" s="1">
        <v>27.853999999999999</v>
      </c>
      <c r="U33" s="1">
        <v>28.695</v>
      </c>
      <c r="V33" s="1">
        <v>29.167999999999999</v>
      </c>
      <c r="W33" s="1">
        <v>35.971000000000004</v>
      </c>
      <c r="X33" s="1">
        <v>26.641999999999996</v>
      </c>
      <c r="Y33" s="1">
        <v>30.771999999999998</v>
      </c>
      <c r="Z33" s="1">
        <v>37.968000000000004</v>
      </c>
      <c r="AA33" s="1">
        <v>47.613999999999997</v>
      </c>
      <c r="AB33" s="1">
        <v>31.762</v>
      </c>
      <c r="AC33" s="1">
        <v>32.895000000000003</v>
      </c>
      <c r="AD33" s="1">
        <v>35.966000000000001</v>
      </c>
      <c r="AE33" s="1">
        <v>37.355999999999995</v>
      </c>
      <c r="AF33" s="1">
        <v>32.072999999999993</v>
      </c>
      <c r="AG33" s="1">
        <v>30.410000000000004</v>
      </c>
      <c r="AH33" s="1">
        <v>31.836999999999996</v>
      </c>
      <c r="AI33" s="1">
        <v>42.048999999999999</v>
      </c>
      <c r="AJ33" s="1">
        <v>32.572000000000003</v>
      </c>
      <c r="AK33" s="1">
        <v>35.195000000000007</v>
      </c>
      <c r="AL33" s="1">
        <v>15.444999999999999</v>
      </c>
      <c r="AM33" s="1">
        <v>24.374999999999996</v>
      </c>
      <c r="AN33" s="1">
        <v>18.478999999999999</v>
      </c>
      <c r="AO33" s="1">
        <v>22.011000000000003</v>
      </c>
      <c r="AP33" s="13">
        <v>26.148999999999997</v>
      </c>
      <c r="AQ33" s="13">
        <v>33.695</v>
      </c>
      <c r="AR33" s="13">
        <v>25.252000000000002</v>
      </c>
      <c r="AS33" s="13">
        <v>30.660000000000004</v>
      </c>
      <c r="AT33" s="13">
        <v>27.288999999999998</v>
      </c>
      <c r="AU33" s="13">
        <v>40.887</v>
      </c>
      <c r="AV33" s="13">
        <v>30.527000000000005</v>
      </c>
      <c r="AW33" s="13">
        <v>37.741</v>
      </c>
      <c r="AX33" s="17">
        <v>31.873999999999999</v>
      </c>
      <c r="AY33" s="17">
        <v>37.887999999999991</v>
      </c>
      <c r="AZ33" s="17">
        <v>31.335000000000001</v>
      </c>
      <c r="BA33" s="17">
        <v>35.506999999999998</v>
      </c>
      <c r="BB33" s="21">
        <v>38.120999999999995</v>
      </c>
      <c r="BC33" s="21">
        <v>49.771999999999998</v>
      </c>
      <c r="BD33" s="21">
        <v>44.120999999999995</v>
      </c>
      <c r="BE33" s="21">
        <v>42.286999999999999</v>
      </c>
      <c r="BF33" s="21">
        <v>40.564999999999998</v>
      </c>
      <c r="BG33" s="21">
        <v>53.998000000000005</v>
      </c>
      <c r="BH33" s="21">
        <v>35.178000000000004</v>
      </c>
      <c r="BI33" s="21">
        <v>39.817</v>
      </c>
      <c r="BJ33" s="21">
        <v>31.663000000000004</v>
      </c>
      <c r="BK33" s="21">
        <v>35.243000000000002</v>
      </c>
      <c r="BL33" s="21">
        <v>31.684000000000001</v>
      </c>
      <c r="BM33" s="21">
        <v>38.576999999999991</v>
      </c>
      <c r="BN33" s="21">
        <v>33.159999999999997</v>
      </c>
      <c r="BO33" s="21">
        <v>44.454999999999998</v>
      </c>
      <c r="BP33" s="21">
        <v>38.894999999999996</v>
      </c>
      <c r="BQ33" s="21">
        <v>44.638999999999996</v>
      </c>
      <c r="BR33" s="21">
        <v>40.562999999999995</v>
      </c>
      <c r="BS33" s="21">
        <v>51.179000000000002</v>
      </c>
      <c r="BU33" s="13">
        <v>44.394999999999996</v>
      </c>
      <c r="BV33" s="13"/>
      <c r="BW33" s="77">
        <v>55.433999999999997</v>
      </c>
      <c r="BX33" s="77">
        <v>53.718000000000004</v>
      </c>
      <c r="BY33" s="33"/>
      <c r="BZ33" s="106">
        <v>51.224000000000004</v>
      </c>
      <c r="CA33" s="106">
        <v>76.051000000000016</v>
      </c>
      <c r="CB33" s="106">
        <v>50.646999999999998</v>
      </c>
      <c r="CC33" s="106"/>
      <c r="CD33" s="106"/>
      <c r="CE33" s="106"/>
      <c r="CF33" s="119">
        <v>48.980999999999995</v>
      </c>
      <c r="CG33" s="119">
        <v>55.679999999999993</v>
      </c>
      <c r="CH33" s="119">
        <v>60.52300000000001</v>
      </c>
      <c r="CI33" s="114">
        <v>26.382999999999999</v>
      </c>
      <c r="CJ33" s="5" t="s">
        <v>14</v>
      </c>
    </row>
    <row r="34" spans="1:88" s="99" customFormat="1">
      <c r="A34" s="97" t="s">
        <v>76</v>
      </c>
      <c r="B34" s="100">
        <f>B32-B33</f>
        <v>62.169000000000011</v>
      </c>
      <c r="C34" s="100">
        <f t="shared" ref="C34:BN34" si="65">C32-C33</f>
        <v>64.917999999999992</v>
      </c>
      <c r="D34" s="100">
        <f t="shared" si="65"/>
        <v>48.009000000000015</v>
      </c>
      <c r="E34" s="100">
        <f t="shared" si="65"/>
        <v>50.632000000000005</v>
      </c>
      <c r="F34" s="100">
        <f t="shared" si="65"/>
        <v>64.165999999999997</v>
      </c>
      <c r="G34" s="100">
        <f t="shared" si="65"/>
        <v>71.525999999999996</v>
      </c>
      <c r="H34" s="100">
        <f t="shared" si="65"/>
        <v>48.814999999999998</v>
      </c>
      <c r="I34" s="100">
        <f t="shared" si="65"/>
        <v>54.772999999999996</v>
      </c>
      <c r="J34" s="100">
        <f t="shared" si="65"/>
        <v>64.457999999999998</v>
      </c>
      <c r="K34" s="100">
        <f t="shared" si="65"/>
        <v>80.595999999999989</v>
      </c>
      <c r="L34" s="100">
        <f t="shared" si="65"/>
        <v>49.987999999999992</v>
      </c>
      <c r="M34" s="100">
        <f t="shared" si="65"/>
        <v>54.306999999999995</v>
      </c>
      <c r="N34" s="100">
        <f t="shared" si="65"/>
        <v>60.265000000000001</v>
      </c>
      <c r="O34" s="100">
        <f t="shared" si="65"/>
        <v>87.717999999999989</v>
      </c>
      <c r="P34" s="100">
        <f t="shared" si="65"/>
        <v>59.646999999999991</v>
      </c>
      <c r="Q34" s="100">
        <f t="shared" si="65"/>
        <v>46.536999999999992</v>
      </c>
      <c r="R34" s="100">
        <f t="shared" si="65"/>
        <v>64.603999999999985</v>
      </c>
      <c r="S34" s="100">
        <f t="shared" si="65"/>
        <v>69.099999999999994</v>
      </c>
      <c r="T34" s="100">
        <f t="shared" si="65"/>
        <v>36.915000000000006</v>
      </c>
      <c r="U34" s="100">
        <f t="shared" si="65"/>
        <v>32.278999999999996</v>
      </c>
      <c r="V34" s="100">
        <f t="shared" si="65"/>
        <v>52.989999999999988</v>
      </c>
      <c r="W34" s="100">
        <f t="shared" si="65"/>
        <v>64.716999999999999</v>
      </c>
      <c r="X34" s="100">
        <f t="shared" si="65"/>
        <v>39.657000000000011</v>
      </c>
      <c r="Y34" s="100">
        <f t="shared" si="65"/>
        <v>32.557000000000002</v>
      </c>
      <c r="Z34" s="100">
        <f t="shared" si="65"/>
        <v>52.441000000000017</v>
      </c>
      <c r="AA34" s="100">
        <f t="shared" si="65"/>
        <v>67.050000000000011</v>
      </c>
      <c r="AB34" s="100">
        <f t="shared" si="65"/>
        <v>38.269000000000005</v>
      </c>
      <c r="AC34" s="100">
        <f t="shared" si="65"/>
        <v>31.759000000000007</v>
      </c>
      <c r="AD34" s="100">
        <f t="shared" si="65"/>
        <v>60.788999999999994</v>
      </c>
      <c r="AE34" s="100">
        <f t="shared" si="65"/>
        <v>67.305000000000007</v>
      </c>
      <c r="AF34" s="100">
        <f t="shared" si="65"/>
        <v>42.155999999999992</v>
      </c>
      <c r="AG34" s="100">
        <f t="shared" si="65"/>
        <v>28.000999999999991</v>
      </c>
      <c r="AH34" s="100">
        <f t="shared" si="65"/>
        <v>54.158000000000008</v>
      </c>
      <c r="AI34" s="100">
        <f t="shared" si="65"/>
        <v>63.20600000000001</v>
      </c>
      <c r="AJ34" s="100">
        <f t="shared" si="65"/>
        <v>46.234000000000009</v>
      </c>
      <c r="AK34" s="100">
        <f t="shared" si="65"/>
        <v>24.571999999999996</v>
      </c>
      <c r="AL34" s="100">
        <f t="shared" si="65"/>
        <v>67.766999999999996</v>
      </c>
      <c r="AM34" s="100">
        <f t="shared" si="65"/>
        <v>77.231000000000009</v>
      </c>
      <c r="AN34" s="100">
        <f t="shared" si="65"/>
        <v>51.206000000000003</v>
      </c>
      <c r="AO34" s="100">
        <f t="shared" si="65"/>
        <v>39.135999999999996</v>
      </c>
      <c r="AP34" s="100">
        <f t="shared" si="65"/>
        <v>62.591999999999999</v>
      </c>
      <c r="AQ34" s="100">
        <f t="shared" si="65"/>
        <v>70.405000000000001</v>
      </c>
      <c r="AR34" s="100">
        <f t="shared" si="65"/>
        <v>50.905000000000008</v>
      </c>
      <c r="AS34" s="100">
        <f t="shared" si="65"/>
        <v>31.014000000000003</v>
      </c>
      <c r="AT34" s="100">
        <f t="shared" si="65"/>
        <v>68.065000000000012</v>
      </c>
      <c r="AU34" s="100">
        <f t="shared" si="65"/>
        <v>74.551999999999992</v>
      </c>
      <c r="AV34" s="100">
        <f t="shared" si="65"/>
        <v>50.569999999999993</v>
      </c>
      <c r="AW34" s="100">
        <f t="shared" si="65"/>
        <v>30.629999999999995</v>
      </c>
      <c r="AX34" s="100">
        <f t="shared" si="65"/>
        <v>73.266000000000005</v>
      </c>
      <c r="AY34" s="100">
        <f t="shared" si="65"/>
        <v>76.159000000000006</v>
      </c>
      <c r="AZ34" s="100">
        <f t="shared" si="65"/>
        <v>56.54999999999999</v>
      </c>
      <c r="BA34" s="100">
        <f t="shared" si="65"/>
        <v>26.859000000000002</v>
      </c>
      <c r="BB34" s="100">
        <f t="shared" si="65"/>
        <v>77.301000000000016</v>
      </c>
      <c r="BC34" s="100">
        <f t="shared" si="65"/>
        <v>81.854000000000013</v>
      </c>
      <c r="BD34" s="100">
        <f t="shared" si="65"/>
        <v>45.08</v>
      </c>
      <c r="BE34" s="100">
        <f t="shared" si="65"/>
        <v>27.466000000000001</v>
      </c>
      <c r="BF34" s="100">
        <f t="shared" si="65"/>
        <v>66.531999999999996</v>
      </c>
      <c r="BG34" s="100">
        <f t="shared" si="65"/>
        <v>73.535000000000011</v>
      </c>
      <c r="BH34" s="100">
        <f t="shared" si="65"/>
        <v>42.692</v>
      </c>
      <c r="BI34" s="100">
        <f t="shared" si="65"/>
        <v>22.194000000000003</v>
      </c>
      <c r="BJ34" s="100">
        <f t="shared" si="65"/>
        <v>77.042000000000002</v>
      </c>
      <c r="BK34" s="100">
        <f t="shared" si="65"/>
        <v>55.152000000000008</v>
      </c>
      <c r="BL34" s="100">
        <f t="shared" si="65"/>
        <v>37.152000000000001</v>
      </c>
      <c r="BM34" s="100">
        <f t="shared" si="65"/>
        <v>17.870999999999995</v>
      </c>
      <c r="BN34" s="100">
        <f t="shared" si="65"/>
        <v>63.55</v>
      </c>
      <c r="BO34" s="100">
        <f t="shared" ref="BO34:CA34" si="66">BO32-BO33</f>
        <v>57.600999999999999</v>
      </c>
      <c r="BP34" s="100">
        <f t="shared" si="66"/>
        <v>32.498000000000019</v>
      </c>
      <c r="BQ34" s="100">
        <f t="shared" si="66"/>
        <v>20.994000000000014</v>
      </c>
      <c r="BR34" s="100">
        <f t="shared" si="66"/>
        <v>65.471000000000004</v>
      </c>
      <c r="BS34" s="100">
        <f t="shared" si="66"/>
        <v>91.100000000000023</v>
      </c>
      <c r="BT34" s="100">
        <f t="shared" si="66"/>
        <v>0</v>
      </c>
      <c r="BU34" s="100">
        <f t="shared" si="66"/>
        <v>27.956999999999994</v>
      </c>
      <c r="BV34" s="100">
        <f t="shared" si="66"/>
        <v>0</v>
      </c>
      <c r="BW34" s="100">
        <f t="shared" si="66"/>
        <v>87.992999999999967</v>
      </c>
      <c r="BX34" s="100">
        <f t="shared" si="66"/>
        <v>56.111000000000004</v>
      </c>
      <c r="BY34" s="100">
        <f t="shared" si="66"/>
        <v>0</v>
      </c>
      <c r="BZ34" s="100">
        <f t="shared" si="66"/>
        <v>67.623999999999981</v>
      </c>
      <c r="CA34" s="100">
        <f t="shared" si="66"/>
        <v>99.841999999999985</v>
      </c>
      <c r="CB34" s="106">
        <f>CB26+CB27-CB29+CB30-CB32+CB33</f>
        <v>53.268151193178689</v>
      </c>
      <c r="CC34" s="106"/>
      <c r="CD34" s="106"/>
      <c r="CE34" s="106"/>
      <c r="CF34" s="119">
        <v>64.82699999999987</v>
      </c>
      <c r="CG34" s="119">
        <v>61.077000000000325</v>
      </c>
      <c r="CH34" s="119">
        <v>56.327999999999847</v>
      </c>
      <c r="CI34" s="114">
        <v>0</v>
      </c>
      <c r="CJ34" s="97" t="s">
        <v>76</v>
      </c>
    </row>
    <row r="35" spans="1:88" s="99" customFormat="1">
      <c r="A35" s="97"/>
      <c r="B35" s="103">
        <f t="shared" ref="B35:AG35" si="67">B34/B11</f>
        <v>0.85248261960590654</v>
      </c>
      <c r="C35" s="103">
        <f t="shared" si="67"/>
        <v>0.82268407046001735</v>
      </c>
      <c r="D35" s="103">
        <f t="shared" si="67"/>
        <v>0.59025523753319575</v>
      </c>
      <c r="E35" s="103">
        <f t="shared" si="67"/>
        <v>0.73538510697012183</v>
      </c>
      <c r="F35" s="103">
        <f t="shared" si="67"/>
        <v>0.72161493477282979</v>
      </c>
      <c r="G35" s="103">
        <f t="shared" si="67"/>
        <v>0.83393766978745199</v>
      </c>
      <c r="H35" s="103">
        <f t="shared" si="67"/>
        <v>0.53693600545570541</v>
      </c>
      <c r="I35" s="103">
        <f t="shared" si="67"/>
        <v>0.65368595672566177</v>
      </c>
      <c r="J35" s="103">
        <f t="shared" si="67"/>
        <v>0.63366200367665138</v>
      </c>
      <c r="K35" s="103">
        <f t="shared" si="67"/>
        <v>0.837552479527788</v>
      </c>
      <c r="L35" s="103">
        <f t="shared" si="67"/>
        <v>0.48710802751846544</v>
      </c>
      <c r="M35" s="103">
        <f t="shared" si="67"/>
        <v>0.59386311196649422</v>
      </c>
      <c r="N35" s="103">
        <f t="shared" si="67"/>
        <v>0.60115312870951398</v>
      </c>
      <c r="O35" s="103">
        <f t="shared" si="67"/>
        <v>0.87837458944164104</v>
      </c>
      <c r="P35" s="103">
        <f t="shared" si="67"/>
        <v>0.61631535441206831</v>
      </c>
      <c r="Q35" s="103">
        <f t="shared" si="67"/>
        <v>0.67291814277657869</v>
      </c>
      <c r="R35" s="103">
        <f t="shared" si="67"/>
        <v>0.93393471535548045</v>
      </c>
      <c r="S35" s="103">
        <f t="shared" si="67"/>
        <v>1.0945841055616254</v>
      </c>
      <c r="T35" s="103">
        <f t="shared" si="67"/>
        <v>0.47899257798307937</v>
      </c>
      <c r="U35" s="103">
        <f t="shared" si="67"/>
        <v>0.47861156828729451</v>
      </c>
      <c r="V35" s="103">
        <f t="shared" si="67"/>
        <v>0.649450926561428</v>
      </c>
      <c r="W35" s="103">
        <f t="shared" si="67"/>
        <v>0.85678162441252559</v>
      </c>
      <c r="X35" s="103">
        <f t="shared" si="67"/>
        <v>0.44808144264666061</v>
      </c>
      <c r="Y35" s="103">
        <f t="shared" si="67"/>
        <v>0.42368205301719175</v>
      </c>
      <c r="Z35" s="103">
        <f t="shared" si="67"/>
        <v>0.55254562312976852</v>
      </c>
      <c r="AA35" s="103">
        <f t="shared" si="67"/>
        <v>0.82236640378742321</v>
      </c>
      <c r="AB35" s="103">
        <f t="shared" si="67"/>
        <v>0.39958860197763452</v>
      </c>
      <c r="AC35" s="103">
        <f t="shared" si="67"/>
        <v>0.41824479152948502</v>
      </c>
      <c r="AD35" s="103">
        <f t="shared" si="67"/>
        <v>0.64001895135817932</v>
      </c>
      <c r="AE35" s="103">
        <f t="shared" si="67"/>
        <v>0.90123324540378369</v>
      </c>
      <c r="AF35" s="103">
        <f t="shared" si="67"/>
        <v>0.48280364198591286</v>
      </c>
      <c r="AG35" s="103">
        <f t="shared" si="67"/>
        <v>0.42277785327112705</v>
      </c>
      <c r="AH35" s="103">
        <f t="shared" ref="AH35:BM35" si="68">AH34/AH11</f>
        <v>0.62255583782603152</v>
      </c>
      <c r="AI35" s="103">
        <f t="shared" si="68"/>
        <v>0.7953641717420854</v>
      </c>
      <c r="AJ35" s="103">
        <f t="shared" si="68"/>
        <v>0.5012739475025203</v>
      </c>
      <c r="AK35" s="103">
        <f t="shared" si="68"/>
        <v>0.35209996131084531</v>
      </c>
      <c r="AL35" s="103">
        <f t="shared" si="68"/>
        <v>0.68909519838929612</v>
      </c>
      <c r="AM35" s="103">
        <f t="shared" si="68"/>
        <v>0.9251548293582833</v>
      </c>
      <c r="AN35" s="103">
        <f t="shared" si="68"/>
        <v>0.5142403792078406</v>
      </c>
      <c r="AO35" s="103">
        <f t="shared" si="68"/>
        <v>0.49769186748902872</v>
      </c>
      <c r="AP35" s="103">
        <f t="shared" si="68"/>
        <v>0.62782859894077947</v>
      </c>
      <c r="AQ35" s="103">
        <f t="shared" si="68"/>
        <v>0.82026516916767589</v>
      </c>
      <c r="AR35" s="103">
        <f t="shared" si="68"/>
        <v>0.50411471692133936</v>
      </c>
      <c r="AS35" s="103">
        <f t="shared" si="68"/>
        <v>0.38683363683987343</v>
      </c>
      <c r="AT35" s="103">
        <f t="shared" si="68"/>
        <v>0.65194486748465297</v>
      </c>
      <c r="AU35" s="103">
        <f t="shared" si="68"/>
        <v>0.72724434949713501</v>
      </c>
      <c r="AV35" s="103">
        <f t="shared" si="68"/>
        <v>0.48380307291965624</v>
      </c>
      <c r="AW35" s="103">
        <f t="shared" si="68"/>
        <v>0.37468806576307701</v>
      </c>
      <c r="AX35" s="103">
        <f t="shared" si="68"/>
        <v>0.64949824474309437</v>
      </c>
      <c r="AY35" s="103">
        <f t="shared" si="68"/>
        <v>0.78269940289610762</v>
      </c>
      <c r="AZ35" s="103">
        <f t="shared" si="68"/>
        <v>0.50848372042836776</v>
      </c>
      <c r="BA35" s="103">
        <f t="shared" si="68"/>
        <v>0.29793677204658892</v>
      </c>
      <c r="BB35" s="103">
        <f t="shared" si="68"/>
        <v>0.68576066996087792</v>
      </c>
      <c r="BC35" s="103">
        <f t="shared" si="68"/>
        <v>0.80829087174625736</v>
      </c>
      <c r="BD35" s="103">
        <f t="shared" si="68"/>
        <v>0.44690300578951586</v>
      </c>
      <c r="BE35" s="103">
        <f t="shared" si="68"/>
        <v>0.33071643588199945</v>
      </c>
      <c r="BF35" s="103">
        <f t="shared" si="68"/>
        <v>0.60760372240842242</v>
      </c>
      <c r="BG35" s="103">
        <f t="shared" si="68"/>
        <v>0.81699201173242142</v>
      </c>
      <c r="BH35" s="103">
        <f t="shared" si="68"/>
        <v>0.41875839880724697</v>
      </c>
      <c r="BI35" s="103">
        <f t="shared" si="68"/>
        <v>0.27639542703429648</v>
      </c>
      <c r="BJ35" s="103">
        <f t="shared" si="68"/>
        <v>0.72793068586600118</v>
      </c>
      <c r="BK35" s="103">
        <f t="shared" si="68"/>
        <v>1.0632735685367276</v>
      </c>
      <c r="BL35" s="103">
        <f t="shared" si="68"/>
        <v>0.39394324977732564</v>
      </c>
      <c r="BM35" s="103">
        <f t="shared" si="68"/>
        <v>0.21720001458452365</v>
      </c>
      <c r="BN35" s="103">
        <f t="shared" ref="BN35:BZ35" si="69">BN34/BN11</f>
        <v>0.57584791453347595</v>
      </c>
      <c r="BO35" s="103">
        <f t="shared" si="69"/>
        <v>0.58763938339743449</v>
      </c>
      <c r="BP35" s="103">
        <f t="shared" si="69"/>
        <v>0.31638385077445819</v>
      </c>
      <c r="BQ35" s="103">
        <f t="shared" si="69"/>
        <v>0.2465010332519251</v>
      </c>
      <c r="BR35" s="103">
        <f t="shared" si="69"/>
        <v>0.5597103605105459</v>
      </c>
      <c r="BS35" s="103">
        <f t="shared" si="69"/>
        <v>0.87341687199792839</v>
      </c>
      <c r="BT35" s="103">
        <f t="shared" si="69"/>
        <v>0</v>
      </c>
      <c r="BU35" s="103">
        <f t="shared" si="69"/>
        <v>0.31270063195570702</v>
      </c>
      <c r="BV35" s="103">
        <f t="shared" si="69"/>
        <v>0</v>
      </c>
      <c r="BW35" s="103">
        <f t="shared" si="69"/>
        <v>0.71512861148360285</v>
      </c>
      <c r="BX35" s="103">
        <f t="shared" si="69"/>
        <v>0.43697433181733164</v>
      </c>
      <c r="BY35" s="103">
        <f t="shared" si="69"/>
        <v>0</v>
      </c>
      <c r="BZ35" s="103">
        <f t="shared" si="69"/>
        <v>0.54636384936697591</v>
      </c>
      <c r="CA35" s="100"/>
      <c r="CB35" s="106">
        <v>29.152000000000001</v>
      </c>
      <c r="CC35" s="106"/>
      <c r="CD35" s="106"/>
      <c r="CE35" s="106"/>
      <c r="CF35" s="119">
        <v>26.651000000000003</v>
      </c>
      <c r="CG35" s="119">
        <v>27.99</v>
      </c>
      <c r="CH35" s="119">
        <v>25.721000000000004</v>
      </c>
      <c r="CI35" s="114">
        <v>0</v>
      </c>
      <c r="CJ35" s="97"/>
    </row>
    <row r="36" spans="1:88">
      <c r="A36" s="5" t="s">
        <v>15</v>
      </c>
      <c r="B36" s="1">
        <f t="shared" ref="B36:BM36" si="70">B26+B29-B30+B31-B32+B33</f>
        <v>13.894000000000077</v>
      </c>
      <c r="C36" s="1">
        <f t="shared" si="70"/>
        <v>16.45100000000004</v>
      </c>
      <c r="D36" s="1">
        <f t="shared" si="70"/>
        <v>35.183999999999997</v>
      </c>
      <c r="E36" s="1">
        <f t="shared" si="70"/>
        <v>25.140000000000196</v>
      </c>
      <c r="F36" s="1">
        <f t="shared" si="70"/>
        <v>27.730999999999966</v>
      </c>
      <c r="G36" s="1">
        <f t="shared" si="70"/>
        <v>16.586000000000041</v>
      </c>
      <c r="H36" s="1">
        <f t="shared" si="70"/>
        <v>44.038999999999987</v>
      </c>
      <c r="I36" s="1">
        <f t="shared" si="70"/>
        <v>37.67400000000012</v>
      </c>
      <c r="J36" s="1">
        <f t="shared" si="70"/>
        <v>40.116999999999997</v>
      </c>
      <c r="K36" s="1">
        <f t="shared" si="70"/>
        <v>16.64400000000002</v>
      </c>
      <c r="L36" s="1">
        <f t="shared" si="70"/>
        <v>54.049000000000085</v>
      </c>
      <c r="M36" s="1">
        <f t="shared" si="70"/>
        <v>45.321000000000005</v>
      </c>
      <c r="N36" s="1">
        <f t="shared" si="70"/>
        <v>42.989999999999881</v>
      </c>
      <c r="O36" s="1">
        <f t="shared" si="70"/>
        <v>13.186999999999948</v>
      </c>
      <c r="P36" s="1">
        <f t="shared" si="70"/>
        <v>38.282000000000039</v>
      </c>
      <c r="Q36" s="1">
        <f t="shared" si="70"/>
        <v>30.846000000000217</v>
      </c>
      <c r="R36" s="1">
        <f t="shared" si="70"/>
        <v>7.5459999999999923</v>
      </c>
      <c r="S36" s="1">
        <f t="shared" si="70"/>
        <v>-4.0059999999998652</v>
      </c>
      <c r="T36" s="1">
        <f t="shared" si="70"/>
        <v>42.88800000000009</v>
      </c>
      <c r="U36" s="1">
        <f t="shared" si="70"/>
        <v>43.580999999999989</v>
      </c>
      <c r="V36" s="1">
        <f t="shared" si="70"/>
        <v>31.86599999999995</v>
      </c>
      <c r="W36" s="1">
        <f t="shared" si="70"/>
        <v>12.976999999999848</v>
      </c>
      <c r="X36" s="1">
        <f t="shared" si="70"/>
        <v>50.849999999999895</v>
      </c>
      <c r="Y36" s="1">
        <f t="shared" si="70"/>
        <v>52.878999999999834</v>
      </c>
      <c r="Z36" s="1">
        <f t="shared" si="70"/>
        <v>45.328999999999894</v>
      </c>
      <c r="AA36" s="1">
        <f t="shared" si="70"/>
        <v>15.847000000000044</v>
      </c>
      <c r="AB36" s="1">
        <f t="shared" si="70"/>
        <v>59.079999999999927</v>
      </c>
      <c r="AC36" s="1">
        <f t="shared" si="70"/>
        <v>52.715000000000224</v>
      </c>
      <c r="AD36" s="1">
        <f t="shared" si="70"/>
        <v>36.44000000000019</v>
      </c>
      <c r="AE36" s="1">
        <f t="shared" si="70"/>
        <v>8.1380000000000194</v>
      </c>
      <c r="AF36" s="1">
        <f t="shared" si="70"/>
        <v>46.374000000000038</v>
      </c>
      <c r="AG36" s="1">
        <f t="shared" si="70"/>
        <v>45.995999999999938</v>
      </c>
      <c r="AH36" s="1">
        <f t="shared" si="70"/>
        <v>35.308000000000071</v>
      </c>
      <c r="AI36" s="1">
        <f t="shared" si="70"/>
        <v>17.426999999999957</v>
      </c>
      <c r="AJ36" s="1">
        <f t="shared" si="70"/>
        <v>47.261000000000109</v>
      </c>
      <c r="AK36" s="1">
        <f t="shared" si="70"/>
        <v>52.823000000000086</v>
      </c>
      <c r="AL36" s="1">
        <f t="shared" si="70"/>
        <v>33.209999999999759</v>
      </c>
      <c r="AM36" s="1">
        <f t="shared" si="70"/>
        <v>7.7989999999998609</v>
      </c>
      <c r="AN36" s="1">
        <f t="shared" si="70"/>
        <v>49.548000000000144</v>
      </c>
      <c r="AO36" s="1">
        <f t="shared" si="70"/>
        <v>47.065000000000452</v>
      </c>
      <c r="AP36" s="13">
        <f t="shared" si="70"/>
        <v>39.796000000000092</v>
      </c>
      <c r="AQ36" s="13">
        <f t="shared" si="70"/>
        <v>17.331000000000053</v>
      </c>
      <c r="AR36" s="13">
        <f t="shared" si="70"/>
        <v>51.186000000000142</v>
      </c>
      <c r="AS36" s="13">
        <f t="shared" si="70"/>
        <v>56.767999999999979</v>
      </c>
      <c r="AT36" s="13">
        <f t="shared" si="70"/>
        <v>39.426999999999666</v>
      </c>
      <c r="AU36" s="13">
        <f t="shared" si="70"/>
        <v>29.424000000000277</v>
      </c>
      <c r="AV36" s="13">
        <f t="shared" si="70"/>
        <v>55.300000000000011</v>
      </c>
      <c r="AW36" s="13">
        <f t="shared" si="70"/>
        <v>58.607999999999947</v>
      </c>
      <c r="AX36" s="17">
        <f t="shared" si="70"/>
        <v>41.870999999999967</v>
      </c>
      <c r="AY36" s="17">
        <f t="shared" si="70"/>
        <v>22.788000000000039</v>
      </c>
      <c r="AZ36" s="17">
        <f t="shared" si="70"/>
        <v>56.318999999999868</v>
      </c>
      <c r="BA36" s="17">
        <f t="shared" si="70"/>
        <v>70.709000000000032</v>
      </c>
      <c r="BB36" s="21">
        <f t="shared" si="70"/>
        <v>37.381999999999948</v>
      </c>
      <c r="BC36" s="21">
        <f t="shared" si="70"/>
        <v>20.870000000000026</v>
      </c>
      <c r="BD36" s="21">
        <f t="shared" si="70"/>
        <v>57.136999999999901</v>
      </c>
      <c r="BE36" s="21">
        <f t="shared" si="70"/>
        <v>63.47099999999984</v>
      </c>
      <c r="BF36" s="21">
        <f t="shared" si="70"/>
        <v>44.666000000000267</v>
      </c>
      <c r="BG36" s="21">
        <f t="shared" si="70"/>
        <v>17.785999999999945</v>
      </c>
      <c r="BH36" s="21">
        <f t="shared" si="70"/>
        <v>60.651999999999951</v>
      </c>
      <c r="BI36" s="21">
        <f t="shared" si="70"/>
        <v>65.69400000000023</v>
      </c>
      <c r="BJ36" s="21">
        <f t="shared" si="70"/>
        <v>33.110000000000063</v>
      </c>
      <c r="BK36" s="21">
        <f t="shared" si="70"/>
        <v>8.2279999999999447</v>
      </c>
      <c r="BL36" s="21">
        <f t="shared" si="70"/>
        <v>65.126999999999938</v>
      </c>
      <c r="BM36" s="21">
        <f t="shared" si="70"/>
        <v>80.013999999999896</v>
      </c>
      <c r="BN36" s="21">
        <f t="shared" ref="BN36:BS36" si="71">BN26+BN29-BN30+BN31-BN32+BN33</f>
        <v>58.219000000000207</v>
      </c>
      <c r="BO36" s="21">
        <f t="shared" si="71"/>
        <v>51.922000000000139</v>
      </c>
      <c r="BP36" s="21">
        <f t="shared" si="71"/>
        <v>77.82499999999996</v>
      </c>
      <c r="BQ36" s="21">
        <f t="shared" si="71"/>
        <v>85.175000000000225</v>
      </c>
      <c r="BR36" s="21">
        <f t="shared" si="71"/>
        <v>56.750999999999841</v>
      </c>
      <c r="BS36" s="21">
        <f t="shared" si="71"/>
        <v>17.10900000000008</v>
      </c>
      <c r="BU36" s="13">
        <f t="shared" ref="BU36" si="72">BU26+BU29-BU30+BU31-BU32+BU33</f>
        <v>70.104000000000042</v>
      </c>
      <c r="BV36" s="13"/>
      <c r="BW36" s="77">
        <f>BW26+BW27-BW29+BW31-BW32+BW33</f>
        <v>36.704039299076101</v>
      </c>
      <c r="BX36" s="77">
        <f>BX26+BX27-BX29+BX31-BX32+BX33</f>
        <v>71.045338465630195</v>
      </c>
      <c r="BY36" s="33"/>
      <c r="BZ36" s="106">
        <v>59.305000000000035</v>
      </c>
      <c r="CA36" s="106">
        <f>CA26+CA27-CA29+CA31-CA32+CA33</f>
        <v>17.431550710059739</v>
      </c>
      <c r="CB36" s="106">
        <v>0</v>
      </c>
      <c r="CC36" s="106"/>
      <c r="CD36" s="106"/>
      <c r="CE36" s="106"/>
      <c r="CF36" s="119" t="s">
        <v>88</v>
      </c>
      <c r="CG36" s="119" t="s">
        <v>88</v>
      </c>
      <c r="CH36" s="119" t="s">
        <v>88</v>
      </c>
      <c r="CI36" s="114">
        <v>6.6549999999999985</v>
      </c>
      <c r="CJ36" s="5" t="s">
        <v>15</v>
      </c>
    </row>
    <row r="37" spans="1:88">
      <c r="A37" s="5" t="s">
        <v>16</v>
      </c>
      <c r="B37" s="1">
        <v>9.8110000000000017</v>
      </c>
      <c r="C37" s="1">
        <v>9.0499999999999989</v>
      </c>
      <c r="D37" s="1">
        <v>9.2130000000000027</v>
      </c>
      <c r="E37" s="1">
        <v>12.033000000000001</v>
      </c>
      <c r="F37" s="1">
        <v>13.323</v>
      </c>
      <c r="G37" s="1">
        <v>13.984</v>
      </c>
      <c r="H37" s="1">
        <v>14.708</v>
      </c>
      <c r="I37" s="1">
        <v>16.622</v>
      </c>
      <c r="J37" s="1">
        <v>14.067</v>
      </c>
      <c r="K37" s="1">
        <v>15.183000000000002</v>
      </c>
      <c r="L37" s="1">
        <v>13.675000000000001</v>
      </c>
      <c r="M37" s="1">
        <v>16.388999999999999</v>
      </c>
      <c r="N37" s="1">
        <v>15.595000000000001</v>
      </c>
      <c r="O37" s="1">
        <v>15.671000000000003</v>
      </c>
      <c r="P37" s="1">
        <v>14.259</v>
      </c>
      <c r="Q37" s="1">
        <v>13.658999999999999</v>
      </c>
      <c r="R37" s="1">
        <v>12.525</v>
      </c>
      <c r="S37" s="1">
        <v>8.6090000000000018</v>
      </c>
      <c r="T37" s="1">
        <v>7.1119999999999983</v>
      </c>
      <c r="U37" s="1">
        <v>9.4719999999999995</v>
      </c>
      <c r="V37" s="1">
        <v>9</v>
      </c>
      <c r="W37" s="1">
        <v>11.959999999999999</v>
      </c>
      <c r="X37" s="1">
        <v>9.2109999999999985</v>
      </c>
      <c r="Y37" s="1">
        <v>13.812999999999995</v>
      </c>
      <c r="Z37" s="1">
        <v>15.338000000000003</v>
      </c>
      <c r="AA37" s="1">
        <v>14.467000000000002</v>
      </c>
      <c r="AB37" s="1">
        <v>11.889000000000001</v>
      </c>
      <c r="AC37" s="1">
        <v>16.395000000000003</v>
      </c>
      <c r="AD37" s="1">
        <v>16.733999999999998</v>
      </c>
      <c r="AE37" s="1">
        <v>15.043000000000003</v>
      </c>
      <c r="AF37" s="1">
        <v>13.613000000000003</v>
      </c>
      <c r="AG37" s="1">
        <v>13.960999999999997</v>
      </c>
      <c r="AH37" s="1">
        <v>15.155000000000003</v>
      </c>
      <c r="AI37" s="1">
        <v>15.734000000000005</v>
      </c>
      <c r="AJ37" s="1">
        <v>12.579000000000001</v>
      </c>
      <c r="AK37" s="1">
        <v>14.382999999999999</v>
      </c>
      <c r="AL37" s="1">
        <v>15.472999999999999</v>
      </c>
      <c r="AM37" s="1">
        <v>15.521999999999998</v>
      </c>
      <c r="AN37" s="1">
        <v>14.475999999999999</v>
      </c>
      <c r="AO37" s="1">
        <v>15.259999999999998</v>
      </c>
      <c r="AP37" s="13">
        <v>16.397000000000002</v>
      </c>
      <c r="AQ37" s="13">
        <v>15.937000000000001</v>
      </c>
      <c r="AR37" s="13">
        <v>15.434999999999999</v>
      </c>
      <c r="AS37" s="13">
        <v>14.734</v>
      </c>
      <c r="AT37" s="13">
        <v>18.913999999999998</v>
      </c>
      <c r="AU37" s="13">
        <v>18.356000000000002</v>
      </c>
      <c r="AV37" s="13">
        <v>17.14</v>
      </c>
      <c r="AW37" s="13">
        <v>18.873999999999999</v>
      </c>
      <c r="AX37" s="17">
        <v>19.984999999999999</v>
      </c>
      <c r="AY37" s="17">
        <v>19.369</v>
      </c>
      <c r="AZ37" s="17">
        <v>18.565999999999999</v>
      </c>
      <c r="BA37" s="17">
        <v>19.999000000000002</v>
      </c>
      <c r="BB37" s="21">
        <v>21.973999999999997</v>
      </c>
      <c r="BC37" s="21">
        <v>22.545999999999999</v>
      </c>
      <c r="BD37" s="21">
        <v>20.442999999999998</v>
      </c>
      <c r="BE37" s="21">
        <v>20.323</v>
      </c>
      <c r="BF37" s="21">
        <v>21.375999999999998</v>
      </c>
      <c r="BG37" s="21">
        <v>21.574999999999996</v>
      </c>
      <c r="BH37" s="21">
        <v>19.295999999999999</v>
      </c>
      <c r="BI37" s="21">
        <v>19.942</v>
      </c>
      <c r="BJ37" s="21">
        <v>20.196999999999999</v>
      </c>
      <c r="BK37" s="21">
        <v>11.822000000000001</v>
      </c>
      <c r="BL37" s="21">
        <v>13.397</v>
      </c>
      <c r="BM37" s="21">
        <v>19.044</v>
      </c>
      <c r="BN37" s="21">
        <v>22.641000000000002</v>
      </c>
      <c r="BO37" s="21">
        <v>21.432000000000002</v>
      </c>
      <c r="BP37" s="21">
        <v>23.344999999999999</v>
      </c>
      <c r="BQ37" s="21">
        <v>31.187000000000001</v>
      </c>
      <c r="BR37" s="21">
        <v>26.984000000000002</v>
      </c>
      <c r="BS37" s="21">
        <v>27.824999999999999</v>
      </c>
      <c r="BU37" s="13">
        <v>29.294</v>
      </c>
      <c r="BV37" s="13"/>
      <c r="BW37" s="77">
        <v>27.817</v>
      </c>
      <c r="BX37" s="77">
        <v>27.493999999999996</v>
      </c>
      <c r="BY37" s="33"/>
      <c r="BZ37" s="106">
        <v>25.657</v>
      </c>
      <c r="CA37" s="106">
        <v>26.951000000000004</v>
      </c>
      <c r="CB37" s="106">
        <v>0</v>
      </c>
      <c r="CC37" s="106"/>
      <c r="CD37" s="106"/>
      <c r="CE37" s="106"/>
      <c r="CF37" s="119" t="s">
        <v>88</v>
      </c>
      <c r="CG37" s="119" t="s">
        <v>88</v>
      </c>
      <c r="CH37" s="119" t="s">
        <v>88</v>
      </c>
      <c r="CI37" s="114">
        <v>4.7190000000000003</v>
      </c>
      <c r="CJ37" s="5" t="s">
        <v>16</v>
      </c>
    </row>
    <row r="38" spans="1:88">
      <c r="A38" s="5" t="s">
        <v>17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7">
        <v>0</v>
      </c>
      <c r="AY38" s="17">
        <v>0</v>
      </c>
      <c r="AZ38" s="17">
        <v>0</v>
      </c>
      <c r="BA38" s="17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U38" s="13">
        <v>0</v>
      </c>
      <c r="BV38" s="13"/>
      <c r="BW38" s="77">
        <v>0</v>
      </c>
      <c r="BX38" s="77">
        <v>0</v>
      </c>
      <c r="BY38" s="33"/>
      <c r="BZ38" s="106">
        <v>0</v>
      </c>
      <c r="CA38" s="106">
        <v>0</v>
      </c>
      <c r="CB38" s="106">
        <v>5.7879999999999985</v>
      </c>
      <c r="CC38" s="106"/>
      <c r="CD38" s="106"/>
      <c r="CE38" s="106"/>
      <c r="CF38" s="119">
        <v>6.6949999999999985</v>
      </c>
      <c r="CG38" s="119">
        <v>6.7069999999999981</v>
      </c>
      <c r="CH38" s="119">
        <v>6.6910000000000025</v>
      </c>
      <c r="CI38" s="114">
        <v>0</v>
      </c>
      <c r="CJ38" s="5" t="s">
        <v>17</v>
      </c>
    </row>
    <row r="39" spans="1:88">
      <c r="A39" s="5" t="s">
        <v>18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7">
        <v>0</v>
      </c>
      <c r="AY39" s="17">
        <v>0</v>
      </c>
      <c r="AZ39" s="17">
        <v>0</v>
      </c>
      <c r="BA39" s="17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U39" s="13">
        <v>0</v>
      </c>
      <c r="BV39" s="13"/>
      <c r="BW39" s="77">
        <v>0</v>
      </c>
      <c r="BX39" s="77">
        <v>0</v>
      </c>
      <c r="BY39" s="33"/>
      <c r="BZ39" s="106">
        <v>0</v>
      </c>
      <c r="CA39" s="106">
        <v>0</v>
      </c>
      <c r="CB39" s="106">
        <v>4.8079999999999998</v>
      </c>
      <c r="CC39" s="106"/>
      <c r="CD39" s="106"/>
      <c r="CE39" s="106"/>
      <c r="CF39" s="119">
        <v>4.4380000000000006</v>
      </c>
      <c r="CG39" s="119">
        <v>4.4359999999999999</v>
      </c>
      <c r="CH39" s="119">
        <v>4.4500000000000011</v>
      </c>
      <c r="CI39" s="114">
        <v>13.731999999999999</v>
      </c>
      <c r="CJ39" s="5" t="s">
        <v>18</v>
      </c>
    </row>
    <row r="40" spans="1:88">
      <c r="A40" s="5" t="s">
        <v>19</v>
      </c>
      <c r="B40" s="1">
        <v>4.7839999999999998</v>
      </c>
      <c r="C40" s="1">
        <v>4.7829999999999977</v>
      </c>
      <c r="D40" s="1">
        <v>4.7749999999999986</v>
      </c>
      <c r="E40" s="1">
        <v>4.794999999999999</v>
      </c>
      <c r="F40" s="1">
        <v>5.5859999999999985</v>
      </c>
      <c r="G40" s="1">
        <v>5.5870000000000006</v>
      </c>
      <c r="H40" s="1">
        <v>5.5839999999999987</v>
      </c>
      <c r="I40" s="1">
        <v>5.6079999999999988</v>
      </c>
      <c r="J40" s="1">
        <v>4.0360000000000014</v>
      </c>
      <c r="K40" s="1">
        <v>4.0389999999999997</v>
      </c>
      <c r="L40" s="1">
        <v>4.0350000000000001</v>
      </c>
      <c r="M40" s="1">
        <v>4.0589999999999975</v>
      </c>
      <c r="N40" s="1">
        <v>4.1070000000000002</v>
      </c>
      <c r="O40" s="1">
        <v>4.1090000000000009</v>
      </c>
      <c r="P40" s="1">
        <v>4.1030000000000015</v>
      </c>
      <c r="Q40" s="1">
        <v>4.125</v>
      </c>
      <c r="R40" s="1">
        <v>5.3480000000000016</v>
      </c>
      <c r="S40" s="1">
        <v>5.3500000000000014</v>
      </c>
      <c r="T40" s="1">
        <v>5.3440000000000003</v>
      </c>
      <c r="U40" s="1">
        <v>5.3620000000000001</v>
      </c>
      <c r="V40" s="1">
        <v>4.7749999999999968</v>
      </c>
      <c r="W40" s="1">
        <v>4.7790000000000017</v>
      </c>
      <c r="X40" s="1">
        <v>4.7750000000000004</v>
      </c>
      <c r="Y40" s="1">
        <v>4.7919999999999998</v>
      </c>
      <c r="Z40" s="1">
        <v>5.0200000000000005</v>
      </c>
      <c r="AA40" s="1">
        <v>5.0289999999999981</v>
      </c>
      <c r="AB40" s="1">
        <v>5.0170000000000012</v>
      </c>
      <c r="AC40" s="1">
        <v>5.0350000000000019</v>
      </c>
      <c r="AD40" s="1">
        <v>5.6159999999999979</v>
      </c>
      <c r="AE40" s="1">
        <v>5.6180000000000003</v>
      </c>
      <c r="AF40" s="1">
        <v>5.6099999999999985</v>
      </c>
      <c r="AG40" s="1">
        <v>5.6270000000000024</v>
      </c>
      <c r="AH40" s="1">
        <v>5.3159999999999998</v>
      </c>
      <c r="AI40" s="1">
        <v>5.3139999999999992</v>
      </c>
      <c r="AJ40" s="1">
        <v>5.3150000000000004</v>
      </c>
      <c r="AK40" s="1">
        <v>5.3300000000000018</v>
      </c>
      <c r="AL40" s="1">
        <v>5.3540000000000001</v>
      </c>
      <c r="AM40" s="1">
        <v>5.3579999999999979</v>
      </c>
      <c r="AN40" s="1">
        <v>5.3529999999999998</v>
      </c>
      <c r="AO40" s="1">
        <v>5.3759999999999977</v>
      </c>
      <c r="AP40" s="13">
        <v>5.202</v>
      </c>
      <c r="AQ40" s="13">
        <v>5.203999999999998</v>
      </c>
      <c r="AR40" s="13">
        <v>5.203999999999998</v>
      </c>
      <c r="AS40" s="13">
        <v>5.2239999999999993</v>
      </c>
      <c r="AT40" s="13">
        <v>4.7850000000000019</v>
      </c>
      <c r="AU40" s="13">
        <v>4.7879999999999994</v>
      </c>
      <c r="AV40" s="13">
        <v>4.7839999999999998</v>
      </c>
      <c r="AW40" s="13">
        <v>4.8010000000000002</v>
      </c>
      <c r="AX40" s="17">
        <v>5.7089999999999979</v>
      </c>
      <c r="AY40" s="17">
        <v>5.7129999999999939</v>
      </c>
      <c r="AZ40" s="17">
        <v>5.7079999999999957</v>
      </c>
      <c r="BA40" s="17">
        <v>5.7229999999999981</v>
      </c>
      <c r="BB40" s="21">
        <v>5.6080000000000023</v>
      </c>
      <c r="BC40" s="21">
        <v>5.6119999999999983</v>
      </c>
      <c r="BD40" s="21">
        <v>5.6089999999999982</v>
      </c>
      <c r="BE40" s="21">
        <v>5.6160000000000032</v>
      </c>
      <c r="BF40" s="21">
        <v>6.0040000000000004</v>
      </c>
      <c r="BG40" s="21">
        <v>6.0049999999999981</v>
      </c>
      <c r="BH40" s="21">
        <v>5.9999999999999982</v>
      </c>
      <c r="BI40" s="21">
        <v>6.017999999999998</v>
      </c>
      <c r="BJ40" s="21">
        <v>5.6590000000000007</v>
      </c>
      <c r="BK40" s="21">
        <v>5.6529999999999987</v>
      </c>
      <c r="BL40" s="21">
        <v>5.6469999999999985</v>
      </c>
      <c r="BM40" s="21">
        <v>5.6710000000000003</v>
      </c>
      <c r="BN40" s="21">
        <v>5.2440000000000015</v>
      </c>
      <c r="BO40" s="21">
        <v>5.2419999999999982</v>
      </c>
      <c r="BP40" s="21">
        <v>5.2389999999999981</v>
      </c>
      <c r="BQ40" s="21">
        <v>5.2510000000000003</v>
      </c>
      <c r="BR40" s="21">
        <v>5.2469999999999999</v>
      </c>
      <c r="BS40" s="21">
        <v>5.2370000000000001</v>
      </c>
      <c r="BU40" s="13">
        <v>5.243999999999998</v>
      </c>
      <c r="BV40" s="13"/>
      <c r="BW40" s="77">
        <v>5.173</v>
      </c>
      <c r="BX40" s="77">
        <v>5.1720000000000015</v>
      </c>
      <c r="BY40" s="33"/>
      <c r="BZ40" s="106">
        <v>5.7909999999999986</v>
      </c>
      <c r="CA40" s="106">
        <v>5.7889999999999997</v>
      </c>
      <c r="CB40" s="106">
        <v>0</v>
      </c>
      <c r="CC40" s="106"/>
      <c r="CD40" s="106"/>
      <c r="CE40" s="106"/>
      <c r="CF40" s="119" t="s">
        <v>88</v>
      </c>
      <c r="CG40" s="119" t="s">
        <v>88</v>
      </c>
      <c r="CH40" s="119" t="s">
        <v>88</v>
      </c>
      <c r="CI40" s="114">
        <v>7.0760000000000005</v>
      </c>
      <c r="CJ40" s="5" t="s">
        <v>19</v>
      </c>
    </row>
    <row r="41" spans="1:88">
      <c r="A41" s="5" t="s">
        <v>20</v>
      </c>
      <c r="B41" s="1">
        <v>3.2950000000000004</v>
      </c>
      <c r="C41" s="1">
        <v>3.2800000000000002</v>
      </c>
      <c r="D41" s="1">
        <v>3.2840000000000003</v>
      </c>
      <c r="E41" s="1">
        <v>3.2959999999999998</v>
      </c>
      <c r="F41" s="1">
        <v>3.4580000000000002</v>
      </c>
      <c r="G41" s="1">
        <v>3.4430000000000001</v>
      </c>
      <c r="H41" s="1">
        <v>3.431</v>
      </c>
      <c r="I41" s="1">
        <v>3.4580000000000002</v>
      </c>
      <c r="J41" s="1">
        <v>3.5619999999999998</v>
      </c>
      <c r="K41" s="1">
        <v>3.5589999999999997</v>
      </c>
      <c r="L41" s="1">
        <v>3.6629999999999998</v>
      </c>
      <c r="M41" s="1">
        <v>3.5559999999999996</v>
      </c>
      <c r="N41" s="1">
        <v>3.5840000000000001</v>
      </c>
      <c r="O41" s="1">
        <v>3.5529999999999999</v>
      </c>
      <c r="P41" s="1">
        <v>3.5549999999999997</v>
      </c>
      <c r="Q41" s="1">
        <v>3.5529999999999999</v>
      </c>
      <c r="R41" s="1">
        <v>3.4350000000000001</v>
      </c>
      <c r="S41" s="1">
        <v>3.4340000000000002</v>
      </c>
      <c r="T41" s="1">
        <v>3.4369999999999998</v>
      </c>
      <c r="U41" s="1">
        <v>3.4400000000000004</v>
      </c>
      <c r="V41" s="1">
        <v>3.5300000000000002</v>
      </c>
      <c r="W41" s="1">
        <v>3.8109999999999999</v>
      </c>
      <c r="X41" s="1">
        <v>3.5290000000000004</v>
      </c>
      <c r="Y41" s="1">
        <v>3.5270000000000001</v>
      </c>
      <c r="Z41" s="1">
        <v>3.552</v>
      </c>
      <c r="AA41" s="1">
        <v>3.552</v>
      </c>
      <c r="AB41" s="1">
        <v>3.5469999999999997</v>
      </c>
      <c r="AC41" s="1">
        <v>3.5409999999999995</v>
      </c>
      <c r="AD41" s="1">
        <v>3.6629999999999998</v>
      </c>
      <c r="AE41" s="1">
        <v>3.657</v>
      </c>
      <c r="AF41" s="1">
        <v>3.6560000000000001</v>
      </c>
      <c r="AG41" s="1">
        <v>4.5860000000000003</v>
      </c>
      <c r="AH41" s="1">
        <v>3.7640000000000002</v>
      </c>
      <c r="AI41" s="1">
        <v>4.05</v>
      </c>
      <c r="AJ41" s="1">
        <v>3.714</v>
      </c>
      <c r="AK41" s="1">
        <v>3.9260000000000002</v>
      </c>
      <c r="AL41" s="1">
        <v>3.766</v>
      </c>
      <c r="AM41" s="1">
        <v>3.7600000000000002</v>
      </c>
      <c r="AN41" s="1">
        <v>3.7629999999999999</v>
      </c>
      <c r="AO41" s="1">
        <v>3.7560000000000002</v>
      </c>
      <c r="AP41" s="13">
        <v>3.8069999999999999</v>
      </c>
      <c r="AQ41" s="13">
        <v>3.8010000000000002</v>
      </c>
      <c r="AR41" s="13">
        <v>3.8000000000000003</v>
      </c>
      <c r="AS41" s="13">
        <v>4.3359999999999994</v>
      </c>
      <c r="AT41" s="13">
        <v>3.9</v>
      </c>
      <c r="AU41" s="13">
        <v>3.8789999999999996</v>
      </c>
      <c r="AV41" s="13">
        <v>3.8789999999999996</v>
      </c>
      <c r="AW41" s="13">
        <v>3.8809999999999998</v>
      </c>
      <c r="AX41" s="17">
        <v>3.899</v>
      </c>
      <c r="AY41" s="17">
        <v>3.8929999999999998</v>
      </c>
      <c r="AZ41" s="17">
        <v>3.887</v>
      </c>
      <c r="BA41" s="17">
        <v>3.8889999999999998</v>
      </c>
      <c r="BB41" s="21">
        <v>4.0460000000000003</v>
      </c>
      <c r="BC41" s="21">
        <v>4.0039999999999996</v>
      </c>
      <c r="BD41" s="21">
        <v>3.9979999999999998</v>
      </c>
      <c r="BE41" s="21">
        <v>4.056</v>
      </c>
      <c r="BF41" s="21">
        <v>4.0509999999999993</v>
      </c>
      <c r="BG41" s="21">
        <v>4.04</v>
      </c>
      <c r="BH41" s="21">
        <v>4.0289999999999999</v>
      </c>
      <c r="BI41" s="21">
        <v>4.0279999999999996</v>
      </c>
      <c r="BJ41" s="21">
        <v>4.1390000000000002</v>
      </c>
      <c r="BK41" s="21">
        <v>4.1210000000000004</v>
      </c>
      <c r="BL41" s="21">
        <v>4.1190000000000007</v>
      </c>
      <c r="BM41" s="21">
        <v>4.1209999999999996</v>
      </c>
      <c r="BN41" s="21">
        <v>4.1219999999999999</v>
      </c>
      <c r="BO41" s="21">
        <v>4.1040000000000001</v>
      </c>
      <c r="BP41" s="21">
        <v>4.1029999999999998</v>
      </c>
      <c r="BQ41" s="21">
        <v>4.1040000000000001</v>
      </c>
      <c r="BR41" s="21">
        <v>4.1360000000000001</v>
      </c>
      <c r="BS41" s="21">
        <v>4.1029999999999998</v>
      </c>
      <c r="BU41" s="13">
        <v>4.0960000000000001</v>
      </c>
      <c r="BV41" s="13"/>
      <c r="BW41" s="77">
        <v>4.2659999999999991</v>
      </c>
      <c r="BX41" s="77">
        <v>4.2679999999999998</v>
      </c>
      <c r="BY41" s="33"/>
      <c r="BZ41" s="106">
        <v>4.8209999999999997</v>
      </c>
      <c r="CA41" s="106">
        <v>4.8069999999999995</v>
      </c>
      <c r="CB41" s="106">
        <v>11.283999999999999</v>
      </c>
      <c r="CC41" s="106"/>
      <c r="CD41" s="106"/>
      <c r="CE41" s="106"/>
      <c r="CF41" s="119">
        <v>12.922000000000001</v>
      </c>
      <c r="CG41" s="119">
        <v>14.478</v>
      </c>
      <c r="CH41" s="119">
        <v>12.544</v>
      </c>
      <c r="CI41" s="114">
        <f t="shared" ref="CI41" si="73">CI32-CI33+CI34-CI35+CI36-CI37+CI38-CI39+CI40</f>
        <v>-14.095653546440822</v>
      </c>
      <c r="CJ41" s="5" t="s">
        <v>20</v>
      </c>
    </row>
    <row r="42" spans="1:88">
      <c r="A42" s="5" t="s">
        <v>21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7">
        <v>0</v>
      </c>
      <c r="AY42" s="17">
        <v>0</v>
      </c>
      <c r="AZ42" s="17">
        <v>0</v>
      </c>
      <c r="BA42" s="17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U42" s="13">
        <v>0</v>
      </c>
      <c r="BV42" s="13"/>
      <c r="BW42" s="77">
        <v>0</v>
      </c>
      <c r="BX42" s="77">
        <v>0</v>
      </c>
      <c r="BY42" s="33"/>
      <c r="BZ42" s="106">
        <v>0</v>
      </c>
      <c r="CA42" s="106">
        <v>0</v>
      </c>
      <c r="CB42" s="106">
        <v>5.5190000000000001</v>
      </c>
      <c r="CC42" s="106"/>
      <c r="CD42" s="106"/>
      <c r="CE42" s="106"/>
      <c r="CF42" s="119">
        <v>6.2189999999999994</v>
      </c>
      <c r="CG42" s="119">
        <v>6.3440000000000003</v>
      </c>
      <c r="CH42" s="119">
        <v>6.782</v>
      </c>
      <c r="CI42" s="114">
        <v>0</v>
      </c>
      <c r="CJ42" s="5" t="s">
        <v>21</v>
      </c>
    </row>
    <row r="43" spans="1:88">
      <c r="A43" s="5" t="s">
        <v>22</v>
      </c>
      <c r="B43" s="1">
        <v>8.4610000000000003</v>
      </c>
      <c r="C43" s="1">
        <v>5.3</v>
      </c>
      <c r="D43" s="1">
        <v>4.9870000000000001</v>
      </c>
      <c r="E43" s="1">
        <v>5.516</v>
      </c>
      <c r="F43" s="1">
        <v>5.1740000000000004</v>
      </c>
      <c r="G43" s="1">
        <v>5.2409999999999997</v>
      </c>
      <c r="H43" s="1">
        <v>5.2759999999999998</v>
      </c>
      <c r="I43" s="1">
        <v>5.7490000000000006</v>
      </c>
      <c r="J43" s="1">
        <v>5.8529999999999998</v>
      </c>
      <c r="K43" s="1">
        <v>7.2609999999999992</v>
      </c>
      <c r="L43" s="1">
        <v>5.7639999999999993</v>
      </c>
      <c r="M43" s="1">
        <v>6.3290000000000006</v>
      </c>
      <c r="N43" s="1">
        <v>5.9889999999999999</v>
      </c>
      <c r="O43" s="1">
        <v>6.4269999999999996</v>
      </c>
      <c r="P43" s="1">
        <v>6.266</v>
      </c>
      <c r="Q43" s="1">
        <v>7.1180000000000003</v>
      </c>
      <c r="R43" s="1">
        <v>6.1310000000000002</v>
      </c>
      <c r="S43" s="1">
        <v>6.1210000000000004</v>
      </c>
      <c r="T43" s="1">
        <v>5.6639999999999997</v>
      </c>
      <c r="U43" s="1">
        <v>6.3680000000000003</v>
      </c>
      <c r="V43" s="1">
        <v>5.4889999999999999</v>
      </c>
      <c r="W43" s="1">
        <v>6.3550000000000004</v>
      </c>
      <c r="X43" s="1">
        <v>6.0960000000000001</v>
      </c>
      <c r="Y43" s="1">
        <v>6.9480000000000004</v>
      </c>
      <c r="Z43" s="1">
        <v>5.9499999999999993</v>
      </c>
      <c r="AA43" s="1">
        <v>6.6129999999999995</v>
      </c>
      <c r="AB43" s="1">
        <v>5.7469999999999999</v>
      </c>
      <c r="AC43" s="1">
        <v>6.1660000000000004</v>
      </c>
      <c r="AD43" s="1">
        <v>6.1310000000000002</v>
      </c>
      <c r="AE43" s="1">
        <v>6.1479999999999997</v>
      </c>
      <c r="AF43" s="1">
        <v>6.3979999999999997</v>
      </c>
      <c r="AG43" s="1">
        <v>6.6650000000000009</v>
      </c>
      <c r="AH43" s="1">
        <v>6.4640000000000004</v>
      </c>
      <c r="AI43" s="1">
        <v>6.9489999999999998</v>
      </c>
      <c r="AJ43" s="1">
        <v>6.7940000000000005</v>
      </c>
      <c r="AK43" s="1">
        <v>7.7550000000000008</v>
      </c>
      <c r="AL43" s="1">
        <v>6.415</v>
      </c>
      <c r="AM43" s="1">
        <v>7.7690000000000001</v>
      </c>
      <c r="AN43" s="1">
        <v>6.8229999999999995</v>
      </c>
      <c r="AO43" s="1">
        <v>6.9480000000000004</v>
      </c>
      <c r="AP43" s="13">
        <v>7.7769999999999992</v>
      </c>
      <c r="AQ43" s="13">
        <v>7.4219999999999997</v>
      </c>
      <c r="AR43" s="13">
        <v>7.3970000000000002</v>
      </c>
      <c r="AS43" s="13">
        <v>7.6319999999999997</v>
      </c>
      <c r="AT43" s="13">
        <v>7.1279999999999992</v>
      </c>
      <c r="AU43" s="13">
        <v>7.4169999999999998</v>
      </c>
      <c r="AV43" s="13">
        <v>8.3120000000000012</v>
      </c>
      <c r="AW43" s="13">
        <v>8.6240000000000006</v>
      </c>
      <c r="AX43" s="17">
        <v>9.9670000000000023</v>
      </c>
      <c r="AY43" s="17">
        <v>13.565999999999999</v>
      </c>
      <c r="AZ43" s="17">
        <v>9.4009999999999998</v>
      </c>
      <c r="BA43" s="17">
        <v>10.218</v>
      </c>
      <c r="BB43" s="21">
        <v>8.6010000000000009</v>
      </c>
      <c r="BC43" s="21">
        <v>10.065</v>
      </c>
      <c r="BD43" s="21">
        <v>9.4809999999999999</v>
      </c>
      <c r="BE43" s="21">
        <v>10.978</v>
      </c>
      <c r="BF43" s="21">
        <v>8.4649999999999999</v>
      </c>
      <c r="BG43" s="21">
        <v>10.391999999999999</v>
      </c>
      <c r="BH43" s="21">
        <v>10.036000000000001</v>
      </c>
      <c r="BI43" s="21">
        <v>10.018999999999998</v>
      </c>
      <c r="BJ43" s="21">
        <v>9.7240000000000002</v>
      </c>
      <c r="BK43" s="21">
        <v>8.27</v>
      </c>
      <c r="BL43" s="21">
        <v>9.1010000000000009</v>
      </c>
      <c r="BM43" s="21">
        <v>9.9789999999999992</v>
      </c>
      <c r="BN43" s="21">
        <v>9.9260000000000002</v>
      </c>
      <c r="BO43" s="21">
        <v>9.1059999999999999</v>
      </c>
      <c r="BP43" s="21">
        <v>10.313000000000001</v>
      </c>
      <c r="BQ43" s="21">
        <v>11.277000000000001</v>
      </c>
      <c r="BR43" s="21">
        <v>9.177999999999999</v>
      </c>
      <c r="BS43" s="21">
        <v>10.455</v>
      </c>
      <c r="BU43" s="13">
        <v>12.017999999999999</v>
      </c>
      <c r="BV43" s="13"/>
      <c r="BW43" s="77">
        <v>11.536999999999999</v>
      </c>
      <c r="BX43" s="77">
        <v>11.247</v>
      </c>
      <c r="BY43" s="33"/>
      <c r="BZ43" s="106">
        <v>11.872</v>
      </c>
      <c r="CA43" s="106">
        <v>12.100999999999999</v>
      </c>
      <c r="CB43" s="106">
        <f t="shared" ref="CB43" si="74">CB34-CB35+CB36-CB37+CB38-CB39+CB40-CB41+CB42</f>
        <v>19.331151193178684</v>
      </c>
      <c r="CC43" s="106"/>
      <c r="CD43" s="106"/>
      <c r="CE43" s="106"/>
      <c r="CF43" s="119">
        <v>33.729999999999862</v>
      </c>
      <c r="CG43" s="119">
        <v>27.224000000000331</v>
      </c>
      <c r="CH43" s="119">
        <v>27.085999999999842</v>
      </c>
      <c r="CI43" s="114">
        <v>-1.8499999999999996</v>
      </c>
      <c r="CJ43" s="5" t="s">
        <v>22</v>
      </c>
    </row>
    <row r="44" spans="1:88">
      <c r="A44" s="5" t="s">
        <v>23</v>
      </c>
      <c r="B44" s="1">
        <v>2.5089999999999999</v>
      </c>
      <c r="C44" s="1">
        <v>2.4499999999999997</v>
      </c>
      <c r="D44" s="1">
        <v>2.3929999999999998</v>
      </c>
      <c r="E44" s="1">
        <v>2.9499999999999997</v>
      </c>
      <c r="F44" s="1">
        <v>2.3820000000000001</v>
      </c>
      <c r="G44" s="1">
        <v>2.3319999999999999</v>
      </c>
      <c r="H44" s="1">
        <v>2.411</v>
      </c>
      <c r="I44" s="1">
        <v>2.3340000000000001</v>
      </c>
      <c r="J44" s="1">
        <v>2.613</v>
      </c>
      <c r="K44" s="1">
        <v>2.5499999999999998</v>
      </c>
      <c r="L44" s="1">
        <v>2.6459999999999999</v>
      </c>
      <c r="M44" s="1">
        <v>2.7030000000000003</v>
      </c>
      <c r="N44" s="1">
        <v>2.4710000000000001</v>
      </c>
      <c r="O44" s="1">
        <v>2.5010000000000003</v>
      </c>
      <c r="P44" s="1">
        <v>3.5680000000000001</v>
      </c>
      <c r="Q44" s="1">
        <v>2.7589999999999999</v>
      </c>
      <c r="R44" s="1">
        <v>2.573</v>
      </c>
      <c r="S44" s="1">
        <v>2.5499999999999998</v>
      </c>
      <c r="T44" s="1">
        <v>2.581</v>
      </c>
      <c r="U44" s="1">
        <v>2.7600000000000002</v>
      </c>
      <c r="V44" s="1">
        <v>2.6349999999999998</v>
      </c>
      <c r="W44" s="1">
        <v>2.4950000000000001</v>
      </c>
      <c r="X44" s="1">
        <v>2.6269999999999998</v>
      </c>
      <c r="Y44" s="1">
        <v>2.7139999999999995</v>
      </c>
      <c r="Z44" s="1">
        <v>2.665</v>
      </c>
      <c r="AA44" s="1">
        <v>2.5969999999999995</v>
      </c>
      <c r="AB44" s="1">
        <v>2.6969999999999996</v>
      </c>
      <c r="AC44" s="1">
        <v>2.6539999999999999</v>
      </c>
      <c r="AD44" s="1">
        <v>2.9080000000000004</v>
      </c>
      <c r="AE44" s="1">
        <v>3.1069999999999998</v>
      </c>
      <c r="AF44" s="1">
        <v>2.9499999999999997</v>
      </c>
      <c r="AG44" s="1">
        <v>3.1059999999999999</v>
      </c>
      <c r="AH44" s="1">
        <v>3.36</v>
      </c>
      <c r="AI44" s="1">
        <v>3.3329999999999997</v>
      </c>
      <c r="AJ44" s="1">
        <v>3.3120000000000003</v>
      </c>
      <c r="AK44" s="1">
        <v>3.3520000000000003</v>
      </c>
      <c r="AL44" s="1">
        <v>3.141</v>
      </c>
      <c r="AM44" s="1">
        <v>2.9910000000000001</v>
      </c>
      <c r="AN44" s="1">
        <v>3.1219999999999999</v>
      </c>
      <c r="AO44" s="1">
        <v>3.2389999999999999</v>
      </c>
      <c r="AP44" s="13">
        <v>3.2839999999999998</v>
      </c>
      <c r="AQ44" s="13">
        <v>3.3420000000000001</v>
      </c>
      <c r="AR44" s="13">
        <v>3.2549999999999999</v>
      </c>
      <c r="AS44" s="13">
        <v>3.48</v>
      </c>
      <c r="AT44" s="13">
        <v>3.254</v>
      </c>
      <c r="AU44" s="13">
        <v>3.2589999999999999</v>
      </c>
      <c r="AV44" s="13">
        <v>3.2550000000000003</v>
      </c>
      <c r="AW44" s="13">
        <v>3.6760000000000002</v>
      </c>
      <c r="AX44" s="17">
        <v>3.516</v>
      </c>
      <c r="AY44" s="17">
        <v>3.6059999999999999</v>
      </c>
      <c r="AZ44" s="17">
        <v>3.6520000000000001</v>
      </c>
      <c r="BA44" s="17">
        <v>3.7080000000000002</v>
      </c>
      <c r="BB44" s="21">
        <v>3.532</v>
      </c>
      <c r="BC44" s="21">
        <v>3.6419999999999999</v>
      </c>
      <c r="BD44" s="21">
        <v>3.7810000000000001</v>
      </c>
      <c r="BE44" s="21">
        <v>3.7029999999999998</v>
      </c>
      <c r="BF44" s="21">
        <v>3.8759999999999999</v>
      </c>
      <c r="BG44" s="21">
        <v>3.8730000000000002</v>
      </c>
      <c r="BH44" s="21">
        <v>3.7759999999999998</v>
      </c>
      <c r="BI44" s="21">
        <v>3.9219999999999997</v>
      </c>
      <c r="BJ44" s="21">
        <v>4.2490000000000006</v>
      </c>
      <c r="BK44" s="21">
        <v>4.1219999999999999</v>
      </c>
      <c r="BL44" s="21">
        <v>4.109</v>
      </c>
      <c r="BM44" s="21">
        <v>4.3170000000000002</v>
      </c>
      <c r="BN44" s="21">
        <v>4.2679999999999998</v>
      </c>
      <c r="BO44" s="21">
        <v>4.6009999999999991</v>
      </c>
      <c r="BP44" s="21">
        <v>4.08</v>
      </c>
      <c r="BQ44" s="21">
        <v>4.34</v>
      </c>
      <c r="BR44" s="21">
        <v>4.1360000000000001</v>
      </c>
      <c r="BS44" s="21">
        <v>4.5259999999999998</v>
      </c>
      <c r="BU44" s="13">
        <v>4.7589999999999995</v>
      </c>
      <c r="BV44" s="13"/>
      <c r="BW44" s="77">
        <v>5.7869999999999999</v>
      </c>
      <c r="BX44" s="77">
        <v>5.359</v>
      </c>
      <c r="BY44" s="33"/>
      <c r="BZ44" s="106">
        <v>5.1989999999999998</v>
      </c>
      <c r="CA44" s="106">
        <v>5.4670000000000005</v>
      </c>
      <c r="CB44" s="106">
        <v>0</v>
      </c>
      <c r="CC44" s="106"/>
      <c r="CD44" s="106"/>
      <c r="CE44" s="106"/>
      <c r="CF44" s="119" t="s">
        <v>88</v>
      </c>
      <c r="CG44" s="119" t="s">
        <v>88</v>
      </c>
      <c r="CH44" s="119" t="s">
        <v>88</v>
      </c>
      <c r="CI44" s="114">
        <f t="shared" ref="CI44" si="75">CI41-CI42+CI43</f>
        <v>-15.945653546440822</v>
      </c>
      <c r="CJ44" s="5" t="s">
        <v>23</v>
      </c>
    </row>
    <row r="45" spans="1:88">
      <c r="A45" s="5" t="s">
        <v>24</v>
      </c>
      <c r="B45" s="1">
        <f t="shared" ref="B45:BM45" si="76">B36-B37+B38-B39+B40-B41+B42-B43+B44</f>
        <v>-0.37999999999992484</v>
      </c>
      <c r="C45" s="1">
        <f t="shared" si="76"/>
        <v>6.0540000000000393</v>
      </c>
      <c r="D45" s="1">
        <f t="shared" si="76"/>
        <v>24.867999999999995</v>
      </c>
      <c r="E45" s="1">
        <f t="shared" si="76"/>
        <v>12.040000000000193</v>
      </c>
      <c r="F45" s="1">
        <f t="shared" si="76"/>
        <v>13.743999999999966</v>
      </c>
      <c r="G45" s="1">
        <f t="shared" si="76"/>
        <v>1.8370000000000433</v>
      </c>
      <c r="H45" s="1">
        <f t="shared" si="76"/>
        <v>28.618999999999986</v>
      </c>
      <c r="I45" s="1">
        <f t="shared" si="76"/>
        <v>19.787000000000116</v>
      </c>
      <c r="J45" s="1">
        <f t="shared" si="76"/>
        <v>23.283999999999999</v>
      </c>
      <c r="K45" s="1">
        <f t="shared" si="76"/>
        <v>-2.7699999999999809</v>
      </c>
      <c r="L45" s="1">
        <f t="shared" si="76"/>
        <v>37.628000000000085</v>
      </c>
      <c r="M45" s="1">
        <f t="shared" si="76"/>
        <v>25.808999999999997</v>
      </c>
      <c r="N45" s="1">
        <f t="shared" si="76"/>
        <v>24.399999999999881</v>
      </c>
      <c r="O45" s="1">
        <f t="shared" si="76"/>
        <v>-5.8540000000000534</v>
      </c>
      <c r="P45" s="1">
        <f t="shared" si="76"/>
        <v>21.873000000000044</v>
      </c>
      <c r="Q45" s="1">
        <f t="shared" si="76"/>
        <v>13.400000000000217</v>
      </c>
      <c r="R45" s="1">
        <f t="shared" si="76"/>
        <v>-6.6240000000000059</v>
      </c>
      <c r="S45" s="1">
        <f t="shared" si="76"/>
        <v>-14.269999999999865</v>
      </c>
      <c r="T45" s="1">
        <f t="shared" si="76"/>
        <v>34.600000000000101</v>
      </c>
      <c r="U45" s="1">
        <f t="shared" si="76"/>
        <v>32.422999999999988</v>
      </c>
      <c r="V45" s="1">
        <f t="shared" si="76"/>
        <v>21.256999999999948</v>
      </c>
      <c r="W45" s="1">
        <f t="shared" si="76"/>
        <v>-1.8750000000001501</v>
      </c>
      <c r="X45" s="1">
        <f t="shared" si="76"/>
        <v>39.41599999999989</v>
      </c>
      <c r="Y45" s="1">
        <f t="shared" si="76"/>
        <v>36.096999999999838</v>
      </c>
      <c r="Z45" s="1">
        <f t="shared" si="76"/>
        <v>28.173999999999896</v>
      </c>
      <c r="AA45" s="1">
        <f t="shared" si="76"/>
        <v>-1.1589999999999603</v>
      </c>
      <c r="AB45" s="1">
        <f t="shared" si="76"/>
        <v>45.610999999999933</v>
      </c>
      <c r="AC45" s="1">
        <f t="shared" si="76"/>
        <v>34.302000000000227</v>
      </c>
      <c r="AD45" s="1">
        <f t="shared" si="76"/>
        <v>18.436000000000188</v>
      </c>
      <c r="AE45" s="1">
        <f t="shared" si="76"/>
        <v>-7.9849999999999834</v>
      </c>
      <c r="AF45" s="1">
        <f t="shared" si="76"/>
        <v>31.267000000000039</v>
      </c>
      <c r="AG45" s="1">
        <f t="shared" si="76"/>
        <v>29.516999999999946</v>
      </c>
      <c r="AH45" s="1">
        <f t="shared" si="76"/>
        <v>18.60100000000007</v>
      </c>
      <c r="AI45" s="1">
        <f t="shared" si="76"/>
        <v>-0.6590000000000491</v>
      </c>
      <c r="AJ45" s="1">
        <f t="shared" si="76"/>
        <v>32.801000000000109</v>
      </c>
      <c r="AK45" s="1">
        <f t="shared" si="76"/>
        <v>35.441000000000074</v>
      </c>
      <c r="AL45" s="1">
        <f t="shared" si="76"/>
        <v>16.05099999999976</v>
      </c>
      <c r="AM45" s="1">
        <f t="shared" si="76"/>
        <v>-10.903000000000141</v>
      </c>
      <c r="AN45" s="1">
        <f t="shared" si="76"/>
        <v>32.961000000000148</v>
      </c>
      <c r="AO45" s="1">
        <f t="shared" si="76"/>
        <v>29.716000000000452</v>
      </c>
      <c r="AP45" s="13">
        <f t="shared" si="76"/>
        <v>20.301000000000094</v>
      </c>
      <c r="AQ45" s="13">
        <f t="shared" si="76"/>
        <v>-1.2829999999999502</v>
      </c>
      <c r="AR45" s="13">
        <f t="shared" si="76"/>
        <v>33.013000000000154</v>
      </c>
      <c r="AS45" s="13">
        <f t="shared" si="76"/>
        <v>38.769999999999975</v>
      </c>
      <c r="AT45" s="13">
        <f t="shared" si="76"/>
        <v>17.523999999999671</v>
      </c>
      <c r="AU45" s="13">
        <f t="shared" si="76"/>
        <v>7.8190000000002762</v>
      </c>
      <c r="AV45" s="13">
        <f t="shared" si="76"/>
        <v>34.00800000000001</v>
      </c>
      <c r="AW45" s="13">
        <f t="shared" si="76"/>
        <v>35.705999999999953</v>
      </c>
      <c r="AX45" s="17">
        <f t="shared" si="76"/>
        <v>17.244999999999962</v>
      </c>
      <c r="AY45" s="17">
        <f t="shared" si="76"/>
        <v>-4.7209999999999663</v>
      </c>
      <c r="AZ45" s="17">
        <f t="shared" si="76"/>
        <v>33.824999999999868</v>
      </c>
      <c r="BA45" s="17">
        <f t="shared" si="76"/>
        <v>46.03400000000002</v>
      </c>
      <c r="BB45" s="21">
        <f t="shared" si="76"/>
        <v>11.900999999999955</v>
      </c>
      <c r="BC45" s="21">
        <f t="shared" si="76"/>
        <v>-6.4909999999999748</v>
      </c>
      <c r="BD45" s="21">
        <f t="shared" si="76"/>
        <v>32.604999999999897</v>
      </c>
      <c r="BE45" s="21">
        <f t="shared" si="76"/>
        <v>37.432999999999844</v>
      </c>
      <c r="BF45" s="21">
        <f t="shared" si="76"/>
        <v>20.654000000000273</v>
      </c>
      <c r="BG45" s="21">
        <f t="shared" si="76"/>
        <v>-8.3430000000000533</v>
      </c>
      <c r="BH45" s="21">
        <f t="shared" si="76"/>
        <v>37.06699999999995</v>
      </c>
      <c r="BI45" s="21">
        <f t="shared" si="76"/>
        <v>41.645000000000231</v>
      </c>
      <c r="BJ45" s="21">
        <f t="shared" si="76"/>
        <v>8.9580000000000677</v>
      </c>
      <c r="BK45" s="21">
        <f t="shared" si="76"/>
        <v>-6.2100000000000577</v>
      </c>
      <c r="BL45" s="21">
        <f t="shared" si="76"/>
        <v>48.265999999999941</v>
      </c>
      <c r="BM45" s="21">
        <f t="shared" si="76"/>
        <v>56.857999999999905</v>
      </c>
      <c r="BN45" s="21">
        <f t="shared" ref="BN45:BS45" si="77">BN36-BN37+BN38-BN39+BN40-BN41+BN42-BN43+BN44</f>
        <v>31.042000000000201</v>
      </c>
      <c r="BO45" s="21">
        <f t="shared" si="77"/>
        <v>27.123000000000133</v>
      </c>
      <c r="BP45" s="21">
        <f t="shared" si="77"/>
        <v>49.382999999999953</v>
      </c>
      <c r="BQ45" s="21">
        <f t="shared" si="77"/>
        <v>48.198000000000221</v>
      </c>
      <c r="BR45" s="21">
        <f t="shared" si="77"/>
        <v>25.835999999999839</v>
      </c>
      <c r="BS45" s="21">
        <f t="shared" si="77"/>
        <v>-15.510999999999921</v>
      </c>
      <c r="BU45" s="13">
        <f t="shared" ref="BU45" si="78">BU36-BU37+BU38-BU39+BU40-BU41+BU42-BU43+BU44</f>
        <v>34.699000000000041</v>
      </c>
      <c r="BV45" s="13"/>
      <c r="BW45" s="77">
        <f t="shared" ref="BW45" si="79">BW36-BW37+BW38-BW39+BW40-BW41+BW42-BW43+BW44</f>
        <v>4.0440392990761014</v>
      </c>
      <c r="BX45" s="77">
        <f t="shared" ref="BX45" si="80">BX36-BX37+BX38-BX39+BX40-BX41+BX42-BX43+BX44</f>
        <v>38.567338465630201</v>
      </c>
      <c r="BY45" s="33"/>
      <c r="BZ45" s="106">
        <v>27.945000000000036</v>
      </c>
      <c r="CA45" s="106">
        <f t="shared" ref="CA45" si="81">CA36-CA37+CA38-CA39+CA40-CA41+CA42-CA43+CA44</f>
        <v>-15.171449289940265</v>
      </c>
      <c r="CB45" s="106">
        <v>-1.2690000000000001</v>
      </c>
      <c r="CC45" s="106"/>
      <c r="CD45" s="106"/>
      <c r="CE45" s="106"/>
      <c r="CF45" s="119">
        <v>-2.17</v>
      </c>
      <c r="CG45" s="119">
        <v>-2.1719999999999997</v>
      </c>
      <c r="CH45" s="119">
        <v>-2.17</v>
      </c>
      <c r="CI45" s="114">
        <v>0.27500000000000002</v>
      </c>
      <c r="CJ45" s="5" t="s">
        <v>24</v>
      </c>
    </row>
    <row r="46" spans="1:88">
      <c r="A46" s="5" t="s">
        <v>25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7">
        <v>0</v>
      </c>
      <c r="AY46" s="17">
        <v>0</v>
      </c>
      <c r="AZ46" s="17">
        <v>0</v>
      </c>
      <c r="BA46" s="17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U46" s="13">
        <v>0</v>
      </c>
      <c r="BV46" s="13"/>
      <c r="BW46" s="77">
        <v>0</v>
      </c>
      <c r="BX46" s="77">
        <v>0</v>
      </c>
      <c r="BY46" s="33"/>
      <c r="BZ46" s="106">
        <v>0</v>
      </c>
      <c r="CA46" s="106">
        <v>0</v>
      </c>
      <c r="CB46" s="106">
        <f t="shared" ref="CB46" si="82">CB43-CB44+CB45</f>
        <v>18.062151193178686</v>
      </c>
      <c r="CC46" s="106"/>
      <c r="CD46" s="106"/>
      <c r="CE46" s="106"/>
      <c r="CF46" s="119">
        <v>31.55999999999986</v>
      </c>
      <c r="CG46" s="119">
        <v>25.05200000000033</v>
      </c>
      <c r="CH46" s="119">
        <v>24.91599999999984</v>
      </c>
      <c r="CI46" s="114">
        <v>10.443</v>
      </c>
      <c r="CJ46" s="5" t="s">
        <v>25</v>
      </c>
    </row>
    <row r="47" spans="1:88" ht="20.399999999999999">
      <c r="A47" s="6" t="s">
        <v>26</v>
      </c>
      <c r="B47" s="1">
        <v>-1.3520000000000003</v>
      </c>
      <c r="C47" s="1">
        <v>-1.3520000000000003</v>
      </c>
      <c r="D47" s="1">
        <v>-1.3520000000000003</v>
      </c>
      <c r="E47" s="1">
        <v>-1.351</v>
      </c>
      <c r="F47" s="1">
        <v>-2.0479999999999996</v>
      </c>
      <c r="G47" s="1">
        <v>-2.0479999999999996</v>
      </c>
      <c r="H47" s="1">
        <v>-2.0479999999999996</v>
      </c>
      <c r="I47" s="1">
        <v>-2.0500000000000003</v>
      </c>
      <c r="J47" s="1">
        <v>-0.38499999999999979</v>
      </c>
      <c r="K47" s="1">
        <v>-0.38499999999999979</v>
      </c>
      <c r="L47" s="1">
        <v>-0.38499999999999979</v>
      </c>
      <c r="M47" s="1">
        <v>-0.3879999999999999</v>
      </c>
      <c r="N47" s="1">
        <v>-0.46799999999999997</v>
      </c>
      <c r="O47" s="1">
        <v>-0.46799999999999997</v>
      </c>
      <c r="P47" s="1">
        <v>-0.46799999999999997</v>
      </c>
      <c r="Q47" s="1">
        <v>-0.46600000000000019</v>
      </c>
      <c r="R47" s="1">
        <v>-1.8330000000000002</v>
      </c>
      <c r="S47" s="1">
        <v>-1.8330000000000002</v>
      </c>
      <c r="T47" s="1">
        <v>-1.8330000000000002</v>
      </c>
      <c r="U47" s="1">
        <v>-1.8330000000000002</v>
      </c>
      <c r="V47" s="1">
        <v>-1.19</v>
      </c>
      <c r="W47" s="1">
        <v>-1.19</v>
      </c>
      <c r="X47" s="1">
        <v>-1.19</v>
      </c>
      <c r="Y47" s="1">
        <v>-1.1870000000000003</v>
      </c>
      <c r="Z47" s="1">
        <v>-1.4130000000000003</v>
      </c>
      <c r="AA47" s="1">
        <v>-1.4130000000000003</v>
      </c>
      <c r="AB47" s="1">
        <v>-1.4130000000000003</v>
      </c>
      <c r="AC47" s="1">
        <v>-1.4170000000000003</v>
      </c>
      <c r="AD47" s="1">
        <v>-1.9030000000000005</v>
      </c>
      <c r="AE47" s="1">
        <v>-1.9030000000000005</v>
      </c>
      <c r="AF47" s="1">
        <v>-1.9030000000000005</v>
      </c>
      <c r="AG47" s="1">
        <v>-1.9030000000000005</v>
      </c>
      <c r="AH47" s="1">
        <v>-1.52</v>
      </c>
      <c r="AI47" s="1">
        <v>-1.52</v>
      </c>
      <c r="AJ47" s="1">
        <v>-1.52</v>
      </c>
      <c r="AK47" s="1">
        <v>-1.5209999999999999</v>
      </c>
      <c r="AL47" s="1">
        <v>-1.4819999999999998</v>
      </c>
      <c r="AM47" s="1">
        <v>-1.4819999999999998</v>
      </c>
      <c r="AN47" s="1">
        <v>-1.4819999999999998</v>
      </c>
      <c r="AO47" s="1">
        <v>-1.4849999999999999</v>
      </c>
      <c r="AP47" s="13">
        <v>-1.2930000000000001</v>
      </c>
      <c r="AQ47" s="13">
        <v>-1.2930000000000001</v>
      </c>
      <c r="AR47" s="13">
        <v>-1.2930000000000001</v>
      </c>
      <c r="AS47" s="13">
        <v>-1.2929999999999997</v>
      </c>
      <c r="AT47" s="13">
        <v>-0.80399999999999983</v>
      </c>
      <c r="AU47" s="13">
        <v>-0.80399999999999983</v>
      </c>
      <c r="AV47" s="13">
        <v>-0.80399999999999983</v>
      </c>
      <c r="AW47" s="13">
        <v>-0.80400000000000027</v>
      </c>
      <c r="AX47" s="17">
        <v>-1.7230000000000003</v>
      </c>
      <c r="AY47" s="17">
        <v>-1.7230000000000003</v>
      </c>
      <c r="AZ47" s="17">
        <v>-1.7230000000000003</v>
      </c>
      <c r="BA47" s="17">
        <v>-1.7230000000000003</v>
      </c>
      <c r="BB47" s="21">
        <v>-1.5190000000000001</v>
      </c>
      <c r="BC47" s="21">
        <v>-1.5190000000000001</v>
      </c>
      <c r="BD47" s="21">
        <v>-1.5190000000000001</v>
      </c>
      <c r="BE47" s="21">
        <v>-1.5179999999999998</v>
      </c>
      <c r="BF47" s="21">
        <v>-1.8870000000000005</v>
      </c>
      <c r="BG47" s="21">
        <v>-1.8870000000000005</v>
      </c>
      <c r="BH47" s="21">
        <v>-1.8870000000000005</v>
      </c>
      <c r="BI47" s="21">
        <v>-1.8880000000000003</v>
      </c>
      <c r="BJ47" s="21">
        <v>-1.4580000000000002</v>
      </c>
      <c r="BK47" s="21">
        <v>-1.4580000000000002</v>
      </c>
      <c r="BL47" s="21">
        <v>-1.4580000000000002</v>
      </c>
      <c r="BM47" s="21">
        <v>-1.4600000000000004</v>
      </c>
      <c r="BN47" s="21">
        <v>-1.0640000000000001</v>
      </c>
      <c r="BO47" s="21">
        <v>-1.0640000000000001</v>
      </c>
      <c r="BP47" s="21">
        <v>-1.0640000000000001</v>
      </c>
      <c r="BQ47" s="21">
        <v>-1.06</v>
      </c>
      <c r="BR47" s="21">
        <v>-1.0640000000000001</v>
      </c>
      <c r="BS47" s="21">
        <v>-1.0640000000000001</v>
      </c>
      <c r="BU47" s="13">
        <v>-1.06</v>
      </c>
      <c r="BV47" s="13"/>
      <c r="BW47" s="77">
        <v>-0.88200000000000012</v>
      </c>
      <c r="BX47" s="77">
        <v>-0.88200000000000012</v>
      </c>
      <c r="BY47" s="33"/>
      <c r="BZ47" s="106">
        <v>-1.2690000000000001</v>
      </c>
      <c r="CA47" s="106">
        <v>-1.2690000000000001</v>
      </c>
      <c r="CB47" s="106">
        <v>0.54700000000000004</v>
      </c>
      <c r="CC47" s="106"/>
      <c r="CD47" s="106"/>
      <c r="CE47" s="106"/>
      <c r="CF47" s="119">
        <v>0.434</v>
      </c>
      <c r="CG47" s="119">
        <v>0.61099999999999999</v>
      </c>
      <c r="CH47" s="119">
        <v>0.41699999999999998</v>
      </c>
      <c r="CI47" s="114">
        <v>125.514</v>
      </c>
      <c r="CJ47" s="6" t="s">
        <v>26</v>
      </c>
    </row>
    <row r="48" spans="1:88">
      <c r="A48" s="5" t="s">
        <v>27</v>
      </c>
      <c r="B48" s="1">
        <f t="shared" ref="B48:BM48" si="83">B45-B46+B47</f>
        <v>-1.7319999999999252</v>
      </c>
      <c r="C48" s="1">
        <f t="shared" si="83"/>
        <v>4.702000000000039</v>
      </c>
      <c r="D48" s="1">
        <f t="shared" si="83"/>
        <v>23.515999999999995</v>
      </c>
      <c r="E48" s="1">
        <f t="shared" si="83"/>
        <v>10.689000000000192</v>
      </c>
      <c r="F48" s="1">
        <f t="shared" si="83"/>
        <v>11.695999999999966</v>
      </c>
      <c r="G48" s="1">
        <f t="shared" si="83"/>
        <v>-0.21099999999995633</v>
      </c>
      <c r="H48" s="1">
        <f t="shared" si="83"/>
        <v>26.570999999999987</v>
      </c>
      <c r="I48" s="1">
        <f t="shared" si="83"/>
        <v>17.737000000000116</v>
      </c>
      <c r="J48" s="1">
        <f t="shared" si="83"/>
        <v>22.899000000000001</v>
      </c>
      <c r="K48" s="1">
        <f t="shared" si="83"/>
        <v>-3.1549999999999807</v>
      </c>
      <c r="L48" s="1">
        <f t="shared" si="83"/>
        <v>37.243000000000087</v>
      </c>
      <c r="M48" s="1">
        <f t="shared" si="83"/>
        <v>25.420999999999999</v>
      </c>
      <c r="N48" s="1">
        <f t="shared" si="83"/>
        <v>23.931999999999881</v>
      </c>
      <c r="O48" s="1">
        <f t="shared" si="83"/>
        <v>-6.3220000000000534</v>
      </c>
      <c r="P48" s="1">
        <f t="shared" si="83"/>
        <v>21.405000000000044</v>
      </c>
      <c r="Q48" s="1">
        <f t="shared" si="83"/>
        <v>12.934000000000218</v>
      </c>
      <c r="R48" s="1">
        <f t="shared" si="83"/>
        <v>-8.4570000000000061</v>
      </c>
      <c r="S48" s="1">
        <f t="shared" si="83"/>
        <v>-16.102999999999867</v>
      </c>
      <c r="T48" s="1">
        <f t="shared" si="83"/>
        <v>32.767000000000102</v>
      </c>
      <c r="U48" s="1">
        <f t="shared" si="83"/>
        <v>30.589999999999989</v>
      </c>
      <c r="V48" s="1">
        <f t="shared" si="83"/>
        <v>20.066999999999947</v>
      </c>
      <c r="W48" s="1">
        <f t="shared" si="83"/>
        <v>-3.06500000000015</v>
      </c>
      <c r="X48" s="1">
        <f t="shared" si="83"/>
        <v>38.225999999999893</v>
      </c>
      <c r="Y48" s="1">
        <f t="shared" si="83"/>
        <v>34.90999999999984</v>
      </c>
      <c r="Z48" s="1">
        <f t="shared" si="83"/>
        <v>26.760999999999896</v>
      </c>
      <c r="AA48" s="1">
        <f t="shared" si="83"/>
        <v>-2.5719999999999605</v>
      </c>
      <c r="AB48" s="1">
        <f t="shared" si="83"/>
        <v>44.197999999999936</v>
      </c>
      <c r="AC48" s="1">
        <f t="shared" si="83"/>
        <v>32.885000000000225</v>
      </c>
      <c r="AD48" s="1">
        <f t="shared" si="83"/>
        <v>16.533000000000186</v>
      </c>
      <c r="AE48" s="1">
        <f t="shared" si="83"/>
        <v>-9.8879999999999839</v>
      </c>
      <c r="AF48" s="1">
        <f t="shared" si="83"/>
        <v>29.36400000000004</v>
      </c>
      <c r="AG48" s="1">
        <f t="shared" si="83"/>
        <v>27.613999999999947</v>
      </c>
      <c r="AH48" s="1">
        <f t="shared" si="83"/>
        <v>17.081000000000071</v>
      </c>
      <c r="AI48" s="1">
        <f t="shared" si="83"/>
        <v>-2.1790000000000491</v>
      </c>
      <c r="AJ48" s="1">
        <f t="shared" si="83"/>
        <v>31.281000000000109</v>
      </c>
      <c r="AK48" s="1">
        <f t="shared" si="83"/>
        <v>33.920000000000073</v>
      </c>
      <c r="AL48" s="1">
        <f t="shared" si="83"/>
        <v>14.568999999999761</v>
      </c>
      <c r="AM48" s="1">
        <f t="shared" si="83"/>
        <v>-12.38500000000014</v>
      </c>
      <c r="AN48" s="1">
        <f t="shared" si="83"/>
        <v>31.479000000000148</v>
      </c>
      <c r="AO48" s="1">
        <f t="shared" si="83"/>
        <v>28.231000000000453</v>
      </c>
      <c r="AP48" s="13">
        <f t="shared" si="83"/>
        <v>19.008000000000095</v>
      </c>
      <c r="AQ48" s="13">
        <f t="shared" si="83"/>
        <v>-2.5759999999999503</v>
      </c>
      <c r="AR48" s="13">
        <f t="shared" si="83"/>
        <v>31.720000000000155</v>
      </c>
      <c r="AS48" s="13">
        <f t="shared" si="83"/>
        <v>37.476999999999975</v>
      </c>
      <c r="AT48" s="13">
        <f t="shared" si="83"/>
        <v>16.719999999999672</v>
      </c>
      <c r="AU48" s="13">
        <f t="shared" si="83"/>
        <v>7.0150000000002759</v>
      </c>
      <c r="AV48" s="13">
        <f t="shared" si="83"/>
        <v>33.204000000000008</v>
      </c>
      <c r="AW48" s="13">
        <f t="shared" si="83"/>
        <v>34.901999999999951</v>
      </c>
      <c r="AX48" s="17">
        <f t="shared" si="83"/>
        <v>15.521999999999961</v>
      </c>
      <c r="AY48" s="17">
        <f t="shared" si="83"/>
        <v>-6.4439999999999671</v>
      </c>
      <c r="AZ48" s="17">
        <f t="shared" si="83"/>
        <v>32.101999999999869</v>
      </c>
      <c r="BA48" s="17">
        <f t="shared" si="83"/>
        <v>44.311000000000021</v>
      </c>
      <c r="BB48" s="21">
        <f t="shared" si="83"/>
        <v>10.381999999999955</v>
      </c>
      <c r="BC48" s="21">
        <f t="shared" si="83"/>
        <v>-8.0099999999999749</v>
      </c>
      <c r="BD48" s="21">
        <f t="shared" si="83"/>
        <v>31.085999999999899</v>
      </c>
      <c r="BE48" s="21">
        <f t="shared" si="83"/>
        <v>35.914999999999843</v>
      </c>
      <c r="BF48" s="21">
        <f t="shared" si="83"/>
        <v>18.767000000000273</v>
      </c>
      <c r="BG48" s="21">
        <f t="shared" si="83"/>
        <v>-10.230000000000054</v>
      </c>
      <c r="BH48" s="21">
        <f t="shared" si="83"/>
        <v>35.17999999999995</v>
      </c>
      <c r="BI48" s="21">
        <f t="shared" si="83"/>
        <v>39.757000000000232</v>
      </c>
      <c r="BJ48" s="21">
        <f t="shared" si="83"/>
        <v>7.5000000000000675</v>
      </c>
      <c r="BK48" s="21">
        <f t="shared" si="83"/>
        <v>-7.6680000000000579</v>
      </c>
      <c r="BL48" s="21">
        <f t="shared" si="83"/>
        <v>46.807999999999943</v>
      </c>
      <c r="BM48" s="21">
        <f t="shared" si="83"/>
        <v>55.397999999999904</v>
      </c>
      <c r="BN48" s="21">
        <f t="shared" ref="BN48:BS48" si="84">BN45-BN46+BN47</f>
        <v>29.9780000000002</v>
      </c>
      <c r="BO48" s="21">
        <f t="shared" si="84"/>
        <v>26.059000000000133</v>
      </c>
      <c r="BP48" s="21">
        <f t="shared" si="84"/>
        <v>48.318999999999953</v>
      </c>
      <c r="BQ48" s="21">
        <f t="shared" si="84"/>
        <v>47.138000000000218</v>
      </c>
      <c r="BR48" s="21">
        <f t="shared" si="84"/>
        <v>24.771999999999839</v>
      </c>
      <c r="BS48" s="21">
        <f t="shared" si="84"/>
        <v>-16.574999999999921</v>
      </c>
      <c r="BU48" s="13">
        <f t="shared" ref="BU48" si="85">BU45-BU46+BU47</f>
        <v>33.639000000000038</v>
      </c>
      <c r="BV48" s="13"/>
      <c r="BW48" s="77">
        <f t="shared" ref="BW48" si="86">BW45-BW46+BW47</f>
        <v>3.1620392990761013</v>
      </c>
      <c r="BX48" s="77">
        <f t="shared" ref="BX48" si="87">BX45-BX46+BX47</f>
        <v>37.685338465630203</v>
      </c>
      <c r="BY48" s="33"/>
      <c r="BZ48" s="106">
        <v>26.676000000000037</v>
      </c>
      <c r="CA48" s="106">
        <f t="shared" ref="CA48" si="88">CA45-CA46+CA47</f>
        <v>-16.440449289940265</v>
      </c>
      <c r="CB48" s="106">
        <v>12.807</v>
      </c>
      <c r="CC48" s="106">
        <v>12.823000000000036</v>
      </c>
      <c r="CD48" s="106"/>
      <c r="CE48" s="106"/>
      <c r="CF48" s="119">
        <v>11.859</v>
      </c>
      <c r="CG48" s="119">
        <v>18.521999999999998</v>
      </c>
      <c r="CH48" s="119">
        <v>10.535</v>
      </c>
      <c r="CI48" s="114">
        <v>124.542</v>
      </c>
      <c r="CJ48" s="5" t="s">
        <v>27</v>
      </c>
    </row>
    <row r="49" spans="1:90">
      <c r="A49" s="5" t="s">
        <v>28</v>
      </c>
      <c r="B49" s="1">
        <v>1.32</v>
      </c>
      <c r="C49" s="1">
        <v>0.43900000000000006</v>
      </c>
      <c r="D49" s="1">
        <v>0.24399999999999999</v>
      </c>
      <c r="E49" s="1">
        <v>0.33</v>
      </c>
      <c r="F49" s="1">
        <v>0.27600000000000002</v>
      </c>
      <c r="G49" s="1">
        <v>0.24199999999999999</v>
      </c>
      <c r="H49" s="1">
        <v>0.25</v>
      </c>
      <c r="I49" s="1">
        <v>0.44600000000000006</v>
      </c>
      <c r="J49" s="1">
        <v>0.14800000000000002</v>
      </c>
      <c r="K49" s="1">
        <v>0.17699999999999999</v>
      </c>
      <c r="L49" s="1">
        <v>0.22799999999999998</v>
      </c>
      <c r="M49" s="1">
        <v>0.39500000000000002</v>
      </c>
      <c r="N49" s="1">
        <v>0.45600000000000002</v>
      </c>
      <c r="O49" s="1">
        <v>0.13600000000000001</v>
      </c>
      <c r="P49" s="1">
        <v>0.31</v>
      </c>
      <c r="Q49" s="1">
        <v>0.24199999999999997</v>
      </c>
      <c r="R49" s="1">
        <v>0.13800000000000001</v>
      </c>
      <c r="S49" s="1">
        <v>0.16399999999999998</v>
      </c>
      <c r="T49" s="1">
        <v>0.26</v>
      </c>
      <c r="U49" s="1">
        <v>0.82299999999999995</v>
      </c>
      <c r="V49" s="1">
        <v>0.45900000000000002</v>
      </c>
      <c r="W49" s="1">
        <v>0.122</v>
      </c>
      <c r="X49" s="1">
        <v>0.35000000000000003</v>
      </c>
      <c r="Y49" s="1">
        <v>0.30600000000000005</v>
      </c>
      <c r="Z49" s="1">
        <v>0.161</v>
      </c>
      <c r="AA49" s="1">
        <v>0.13499999999999998</v>
      </c>
      <c r="AB49" s="1">
        <v>0.314</v>
      </c>
      <c r="AC49" s="1">
        <v>0.28999999999999998</v>
      </c>
      <c r="AD49" s="1">
        <v>0.16800000000000001</v>
      </c>
      <c r="AE49" s="1">
        <v>0.125</v>
      </c>
      <c r="AF49" s="1">
        <v>0.37400000000000005</v>
      </c>
      <c r="AG49" s="1">
        <v>0.31199999999999994</v>
      </c>
      <c r="AH49" s="1">
        <v>0.15399999999999997</v>
      </c>
      <c r="AI49" s="1">
        <v>0.18299999999999997</v>
      </c>
      <c r="AJ49" s="1">
        <v>0.35299999999999998</v>
      </c>
      <c r="AK49" s="1">
        <v>0.29799999999999999</v>
      </c>
      <c r="AL49" s="1">
        <v>0.17400000000000002</v>
      </c>
      <c r="AM49" s="1">
        <v>0.61799999999999999</v>
      </c>
      <c r="AN49" s="1">
        <v>0.32500000000000001</v>
      </c>
      <c r="AO49" s="1">
        <v>0.29399999999999993</v>
      </c>
      <c r="AP49" s="13">
        <v>0.19399999999999998</v>
      </c>
      <c r="AQ49" s="13">
        <v>0.249</v>
      </c>
      <c r="AR49" s="13">
        <v>0.38</v>
      </c>
      <c r="AS49" s="13">
        <v>0.36899999999999999</v>
      </c>
      <c r="AT49" s="13">
        <v>0.191</v>
      </c>
      <c r="AU49" s="13">
        <v>0.15399999999999969</v>
      </c>
      <c r="AV49" s="13">
        <v>0.39</v>
      </c>
      <c r="AW49" s="13">
        <v>0.41599999999999998</v>
      </c>
      <c r="AX49" s="17">
        <v>0.19400000000000001</v>
      </c>
      <c r="AY49" s="17">
        <v>0.192</v>
      </c>
      <c r="AZ49" s="17">
        <v>0.26300000000000001</v>
      </c>
      <c r="BA49" s="17">
        <v>0.30599999999999994</v>
      </c>
      <c r="BB49" s="21">
        <v>0.20499999999999999</v>
      </c>
      <c r="BC49" s="21">
        <v>0.16200000000000001</v>
      </c>
      <c r="BD49" s="21">
        <v>1.3469999999999998</v>
      </c>
      <c r="BE49" s="21">
        <v>0.28099999999999997</v>
      </c>
      <c r="BF49" s="21">
        <v>0.252</v>
      </c>
      <c r="BG49" s="21">
        <v>0.22199999999999998</v>
      </c>
      <c r="BH49" s="21">
        <v>0.35399999999999998</v>
      </c>
      <c r="BI49" s="21">
        <v>0.34899999999999998</v>
      </c>
      <c r="BJ49" s="21">
        <v>0.153</v>
      </c>
      <c r="BK49" s="21">
        <v>0.129</v>
      </c>
      <c r="BL49" s="21">
        <v>0.45499999999999996</v>
      </c>
      <c r="BM49" s="21">
        <v>1.5250000000000001</v>
      </c>
      <c r="BN49" s="21">
        <v>0.19699999999999998</v>
      </c>
      <c r="BO49" s="21">
        <v>0.17599999999999999</v>
      </c>
      <c r="BP49" s="21">
        <v>0.22599999999999998</v>
      </c>
      <c r="BQ49" s="21">
        <v>0.375</v>
      </c>
      <c r="BR49" s="21">
        <v>0.14299999999999999</v>
      </c>
      <c r="BS49" s="21">
        <v>0.13899999999999998</v>
      </c>
      <c r="BU49" s="13">
        <v>0.377</v>
      </c>
      <c r="BV49" s="13"/>
      <c r="BW49" s="77">
        <v>0.41700000000000004</v>
      </c>
      <c r="BX49" s="77">
        <v>0.34899999999999998</v>
      </c>
      <c r="BY49" s="33"/>
      <c r="BZ49" s="106">
        <v>0.28299999999999997</v>
      </c>
      <c r="CA49" s="106">
        <v>0.33</v>
      </c>
      <c r="CB49" s="106">
        <v>130.15699999999998</v>
      </c>
      <c r="CC49" s="106">
        <v>0.90100000000000002</v>
      </c>
      <c r="CD49" s="106"/>
      <c r="CE49" s="106"/>
      <c r="CF49" s="119"/>
      <c r="CG49" s="119"/>
      <c r="CH49" s="119"/>
      <c r="CI49" s="114">
        <v>-8.0000000000006177E-3</v>
      </c>
      <c r="CJ49" s="5" t="s">
        <v>28</v>
      </c>
    </row>
    <row r="50" spans="1:90">
      <c r="A50" s="5" t="s">
        <v>29</v>
      </c>
      <c r="B50" s="1">
        <v>3.9120000000000004</v>
      </c>
      <c r="C50" s="1">
        <v>3.9419999999999997</v>
      </c>
      <c r="D50" s="1">
        <v>3.8449999999999998</v>
      </c>
      <c r="E50" s="1">
        <v>7.0679999999999996</v>
      </c>
      <c r="F50" s="1">
        <v>2.8429999999999995</v>
      </c>
      <c r="G50" s="1">
        <v>3.5169999999999999</v>
      </c>
      <c r="H50" s="1">
        <v>3.7309999999999999</v>
      </c>
      <c r="I50" s="1">
        <v>6.673</v>
      </c>
      <c r="J50" s="1">
        <v>2.9509999999999996</v>
      </c>
      <c r="K50" s="1">
        <v>3.5780000000000003</v>
      </c>
      <c r="L50" s="1">
        <v>3.9219999999999997</v>
      </c>
      <c r="M50" s="1">
        <v>6.0459999999999994</v>
      </c>
      <c r="N50" s="1">
        <v>2.8340000000000005</v>
      </c>
      <c r="O50" s="1">
        <v>3.6909999999999998</v>
      </c>
      <c r="P50" s="1">
        <v>3.7160000000000002</v>
      </c>
      <c r="Q50" s="1">
        <v>6.8059999999999992</v>
      </c>
      <c r="R50" s="1">
        <v>3.8940000000000001</v>
      </c>
      <c r="S50" s="1">
        <v>3.9340000000000002</v>
      </c>
      <c r="T50" s="1">
        <v>3.9339999999999997</v>
      </c>
      <c r="U50" s="1">
        <v>6.5489999999999995</v>
      </c>
      <c r="V50" s="1">
        <v>3.1629999999999994</v>
      </c>
      <c r="W50" s="1">
        <v>5.4819999999999993</v>
      </c>
      <c r="X50" s="1">
        <v>4.6320000000000006</v>
      </c>
      <c r="Y50" s="1">
        <v>6.6719999999999997</v>
      </c>
      <c r="Z50" s="1">
        <v>3.3739999999999997</v>
      </c>
      <c r="AA50" s="1">
        <v>4.0750000000000002</v>
      </c>
      <c r="AB50" s="1">
        <v>4.3950000000000005</v>
      </c>
      <c r="AC50" s="1">
        <v>7.0299999999999994</v>
      </c>
      <c r="AD50" s="1">
        <v>2.8719999999999999</v>
      </c>
      <c r="AE50" s="1">
        <v>3.7520000000000002</v>
      </c>
      <c r="AF50" s="1">
        <v>3.9969999999999994</v>
      </c>
      <c r="AG50" s="1">
        <v>6.3250000000000002</v>
      </c>
      <c r="AH50" s="1">
        <v>2.6719999999999997</v>
      </c>
      <c r="AI50" s="1">
        <v>3.8410000000000002</v>
      </c>
      <c r="AJ50" s="1">
        <v>4.6239999999999997</v>
      </c>
      <c r="AK50" s="1">
        <v>6.7830000000000004</v>
      </c>
      <c r="AL50" s="1">
        <v>3.778</v>
      </c>
      <c r="AM50" s="1">
        <v>3.59</v>
      </c>
      <c r="AN50" s="1">
        <v>7.5299999999999994</v>
      </c>
      <c r="AO50" s="1">
        <v>8.2409999999999997</v>
      </c>
      <c r="AP50" s="13">
        <v>3.2209999999999996</v>
      </c>
      <c r="AQ50" s="13">
        <v>3.92</v>
      </c>
      <c r="AR50" s="13">
        <v>4.2110000000000003</v>
      </c>
      <c r="AS50" s="13">
        <v>6.9530000000000012</v>
      </c>
      <c r="AT50" s="13">
        <v>3.6379999999999999</v>
      </c>
      <c r="AU50" s="13">
        <v>4.968</v>
      </c>
      <c r="AV50" s="13">
        <v>4.7750000000000012</v>
      </c>
      <c r="AW50" s="13">
        <v>6.9989999999999997</v>
      </c>
      <c r="AX50" s="17">
        <v>3.4729999999999999</v>
      </c>
      <c r="AY50" s="17">
        <v>11.375</v>
      </c>
      <c r="AZ50" s="17">
        <v>5.4090000000000007</v>
      </c>
      <c r="BA50" s="17">
        <v>7.5150000000000006</v>
      </c>
      <c r="BB50" s="21">
        <v>3.2959999999999998</v>
      </c>
      <c r="BC50" s="21">
        <v>4.1509999999999998</v>
      </c>
      <c r="BD50" s="21">
        <v>5.9870000000000001</v>
      </c>
      <c r="BE50" s="21">
        <v>8.4929999999999986</v>
      </c>
      <c r="BF50" s="21">
        <v>3.206999999999999</v>
      </c>
      <c r="BG50" s="21">
        <v>4.6680000000000001</v>
      </c>
      <c r="BH50" s="21">
        <v>5.6529999999999996</v>
      </c>
      <c r="BI50" s="21">
        <v>9.0090000000000003</v>
      </c>
      <c r="BJ50" s="21">
        <v>4.4450000000000003</v>
      </c>
      <c r="BK50" s="21">
        <v>6.3420000000000005</v>
      </c>
      <c r="BL50" s="21">
        <v>6.59</v>
      </c>
      <c r="BM50" s="21">
        <v>12.396999999999998</v>
      </c>
      <c r="BN50" s="21">
        <v>5.9889999999999999</v>
      </c>
      <c r="BO50" s="21">
        <v>7.0079999999999991</v>
      </c>
      <c r="BP50" s="21">
        <v>12.292999999999999</v>
      </c>
      <c r="BQ50" s="21">
        <v>22.123999999999995</v>
      </c>
      <c r="BR50" s="21">
        <v>8.0860000000000003</v>
      </c>
      <c r="BS50" s="21">
        <v>8.3249999999999993</v>
      </c>
      <c r="BU50" s="13">
        <v>33.159000000000006</v>
      </c>
      <c r="BV50" s="13"/>
      <c r="BW50" s="77">
        <v>10.726999999999999</v>
      </c>
      <c r="BX50" s="77">
        <v>10.696999999999999</v>
      </c>
      <c r="BY50" s="33"/>
      <c r="BZ50" s="106">
        <v>8.5340000000000007</v>
      </c>
      <c r="CA50" s="106">
        <v>10.352</v>
      </c>
      <c r="CB50" s="106">
        <v>118.288</v>
      </c>
      <c r="CC50" s="106">
        <v>17.811</v>
      </c>
      <c r="CD50" s="106"/>
      <c r="CE50" s="106"/>
      <c r="CF50" s="119"/>
      <c r="CG50" s="119"/>
      <c r="CH50" s="119"/>
      <c r="CI50" s="114">
        <f t="shared" ref="CI50" si="89">CI44-CI45+CI46-CI47+CI48-CI49</f>
        <v>-6.7416535464408103</v>
      </c>
      <c r="CJ50" s="5" t="s">
        <v>29</v>
      </c>
    </row>
    <row r="51" spans="1:90">
      <c r="A51" s="5" t="s">
        <v>30</v>
      </c>
      <c r="B51" s="1">
        <v>66.240000000000009</v>
      </c>
      <c r="C51" s="1">
        <v>62.910999999999994</v>
      </c>
      <c r="D51" s="1">
        <v>69.893000000000001</v>
      </c>
      <c r="E51" s="1">
        <v>61.576999999999984</v>
      </c>
      <c r="F51" s="1">
        <v>80.546000000000006</v>
      </c>
      <c r="G51" s="1">
        <v>71.501999999999995</v>
      </c>
      <c r="H51" s="1">
        <v>79.657999999999987</v>
      </c>
      <c r="I51" s="1">
        <v>61.124000000000024</v>
      </c>
      <c r="J51" s="1">
        <v>90.995999999999995</v>
      </c>
      <c r="K51" s="1">
        <v>77.284999999999997</v>
      </c>
      <c r="L51" s="1">
        <v>87.969000000000008</v>
      </c>
      <c r="M51" s="1">
        <v>74.148000000000025</v>
      </c>
      <c r="N51" s="1">
        <v>91.486999999999995</v>
      </c>
      <c r="O51" s="1">
        <v>77.477000000000004</v>
      </c>
      <c r="P51" s="1">
        <v>91.212999999999994</v>
      </c>
      <c r="Q51" s="1">
        <v>72.608000000000004</v>
      </c>
      <c r="R51" s="1">
        <v>73.84</v>
      </c>
      <c r="S51" s="1">
        <v>51.795999999999999</v>
      </c>
      <c r="T51" s="1">
        <v>67.638000000000005</v>
      </c>
      <c r="U51" s="1">
        <v>51.986000000000004</v>
      </c>
      <c r="V51" s="1">
        <v>78.055999999999997</v>
      </c>
      <c r="W51" s="1">
        <v>67.254000000000005</v>
      </c>
      <c r="X51" s="1">
        <v>79.713999999999999</v>
      </c>
      <c r="Y51" s="1">
        <v>68.661000000000016</v>
      </c>
      <c r="Z51" s="1">
        <v>93.992999999999995</v>
      </c>
      <c r="AA51" s="1">
        <v>78.381999999999991</v>
      </c>
      <c r="AB51" s="1">
        <v>91.96</v>
      </c>
      <c r="AC51" s="1">
        <v>74.237000000000052</v>
      </c>
      <c r="AD51" s="1">
        <v>86.120999999999995</v>
      </c>
      <c r="AE51" s="1">
        <v>65.633999999999986</v>
      </c>
      <c r="AF51" s="1">
        <v>78.414000000000001</v>
      </c>
      <c r="AG51" s="1">
        <v>65.481999999999942</v>
      </c>
      <c r="AH51" s="1">
        <v>85.251000000000005</v>
      </c>
      <c r="AI51" s="1">
        <v>72.435999999999993</v>
      </c>
      <c r="AJ51" s="1">
        <v>85.029000000000011</v>
      </c>
      <c r="AK51" s="1">
        <v>68.761000000000038</v>
      </c>
      <c r="AL51" s="1">
        <v>95.494</v>
      </c>
      <c r="AM51" s="1">
        <v>78.959000000000003</v>
      </c>
      <c r="AN51" s="1">
        <v>87.766000000000005</v>
      </c>
      <c r="AO51" s="1">
        <v>74.84200000000007</v>
      </c>
      <c r="AP51" s="13">
        <v>94.334000000000003</v>
      </c>
      <c r="AQ51" s="13">
        <v>73.853999999999999</v>
      </c>
      <c r="AR51" s="13">
        <v>89.551000000000002</v>
      </c>
      <c r="AS51" s="13">
        <v>77.78600000000003</v>
      </c>
      <c r="AT51" s="13">
        <v>96.384</v>
      </c>
      <c r="AU51" s="13">
        <v>79.537000000000006</v>
      </c>
      <c r="AV51" s="13">
        <v>92.391999999999996</v>
      </c>
      <c r="AW51" s="13">
        <v>84.850000000000051</v>
      </c>
      <c r="AX51" s="17">
        <v>107.10999999999999</v>
      </c>
      <c r="AY51" s="17">
        <v>90.838999999999999</v>
      </c>
      <c r="AZ51" s="17">
        <v>102.836</v>
      </c>
      <c r="BA51" s="17">
        <v>97.620000000000033</v>
      </c>
      <c r="BB51" s="21">
        <v>108.452</v>
      </c>
      <c r="BC51" s="21">
        <v>98.001000000000005</v>
      </c>
      <c r="BD51" s="21">
        <v>116.88700000000001</v>
      </c>
      <c r="BE51" s="21">
        <v>109.43399999999988</v>
      </c>
      <c r="BF51" s="21">
        <v>119.19</v>
      </c>
      <c r="BG51" s="21">
        <v>103.89000000000001</v>
      </c>
      <c r="BH51" s="21">
        <v>114.86500000000001</v>
      </c>
      <c r="BI51" s="21">
        <v>110.14600000000006</v>
      </c>
      <c r="BJ51" s="21">
        <v>123.304</v>
      </c>
      <c r="BK51" s="21">
        <v>92.543000000000006</v>
      </c>
      <c r="BL51" s="21">
        <v>100.28000000000002</v>
      </c>
      <c r="BM51" s="21">
        <v>102.60300000000004</v>
      </c>
      <c r="BN51" s="21">
        <v>125.68</v>
      </c>
      <c r="BO51" s="21">
        <v>109.50800000000001</v>
      </c>
      <c r="BP51" s="21">
        <v>119.16499999999999</v>
      </c>
      <c r="BQ51" s="21">
        <v>121.60399999999997</v>
      </c>
      <c r="BR51" s="21">
        <v>143.83699999999999</v>
      </c>
      <c r="BS51" s="21">
        <v>127.68</v>
      </c>
      <c r="BT51" s="21">
        <v>143.12</v>
      </c>
      <c r="BU51" s="13">
        <v>132.35899999999998</v>
      </c>
      <c r="BV51" s="70">
        <v>150.91999999999999</v>
      </c>
      <c r="BW51" s="77">
        <v>128.154</v>
      </c>
      <c r="BX51" s="77">
        <v>140.33699999999999</v>
      </c>
      <c r="BY51" s="106">
        <v>111.785</v>
      </c>
      <c r="BZ51" s="106">
        <v>131.053</v>
      </c>
      <c r="CA51" s="106">
        <v>111.65700000000001</v>
      </c>
      <c r="CB51" s="106">
        <v>130.15699999999998</v>
      </c>
      <c r="CC51" s="106">
        <v>125.539</v>
      </c>
      <c r="CD51" s="114">
        <v>146.99099999999999</v>
      </c>
      <c r="CE51" s="114">
        <v>127.57400000000001</v>
      </c>
      <c r="CF51" s="119">
        <v>141.74199999999999</v>
      </c>
      <c r="CG51" s="119">
        <v>125.44200000000002</v>
      </c>
      <c r="CH51" s="119">
        <v>149.19300000000001</v>
      </c>
      <c r="CI51" s="114"/>
      <c r="CJ51" s="5" t="s">
        <v>30</v>
      </c>
    </row>
    <row r="52" spans="1:90">
      <c r="A52" s="5" t="s">
        <v>4</v>
      </c>
      <c r="B52" s="1">
        <v>56.671999999999997</v>
      </c>
      <c r="C52" s="1">
        <v>56.814999999999998</v>
      </c>
      <c r="D52" s="1">
        <v>57.061</v>
      </c>
      <c r="E52" s="1">
        <v>57.369</v>
      </c>
      <c r="F52" s="1">
        <v>57.695999999999998</v>
      </c>
      <c r="G52" s="1">
        <v>57.991999999999997</v>
      </c>
      <c r="H52" s="1">
        <v>58.5</v>
      </c>
      <c r="I52" s="1">
        <v>59.052999999999997</v>
      </c>
      <c r="J52" s="1">
        <v>60.173999999999999</v>
      </c>
      <c r="K52" s="1">
        <v>60.610999999999997</v>
      </c>
      <c r="L52" s="1">
        <v>61.1</v>
      </c>
      <c r="M52" s="1">
        <v>61.585999999999999</v>
      </c>
      <c r="N52" s="1">
        <v>62.552</v>
      </c>
      <c r="O52" s="1">
        <v>63.195999999999998</v>
      </c>
      <c r="P52" s="1">
        <v>63.744999999999997</v>
      </c>
      <c r="Q52" s="1">
        <v>63.954000000000001</v>
      </c>
      <c r="R52" s="1">
        <v>64.531999999999996</v>
      </c>
      <c r="S52" s="1">
        <v>64.736999999999995</v>
      </c>
      <c r="T52" s="1">
        <v>64.912999999999997</v>
      </c>
      <c r="U52" s="1">
        <v>65.122</v>
      </c>
      <c r="V52" s="1">
        <v>65.754000000000005</v>
      </c>
      <c r="W52" s="1">
        <v>65.974999999999994</v>
      </c>
      <c r="X52" s="1">
        <v>66.204999999999998</v>
      </c>
      <c r="Y52" s="1">
        <v>66.498999999999995</v>
      </c>
      <c r="Z52" s="1">
        <v>67.477999999999994</v>
      </c>
      <c r="AA52" s="1">
        <v>67.834999999999994</v>
      </c>
      <c r="AB52" s="1">
        <v>68.167000000000002</v>
      </c>
      <c r="AC52" s="1">
        <v>68.497</v>
      </c>
      <c r="AD52" s="1">
        <v>69.606999999999999</v>
      </c>
      <c r="AE52" s="1">
        <v>69.984999999999999</v>
      </c>
      <c r="AF52" s="1">
        <v>70.284000000000006</v>
      </c>
      <c r="AG52" s="1">
        <v>70.472999999999999</v>
      </c>
      <c r="AH52" s="1">
        <v>71.138000000000005</v>
      </c>
      <c r="AI52" s="1">
        <v>71.421000000000006</v>
      </c>
      <c r="AJ52" s="1">
        <v>71.903000000000006</v>
      </c>
      <c r="AK52" s="1">
        <v>72.183000000000007</v>
      </c>
      <c r="AL52" s="1">
        <v>73.02</v>
      </c>
      <c r="AM52" s="1">
        <v>73.263999999999996</v>
      </c>
      <c r="AN52" s="1">
        <v>73.626000000000005</v>
      </c>
      <c r="AO52" s="1">
        <v>73.971999999999994</v>
      </c>
      <c r="AP52" s="13">
        <v>75.835999999999999</v>
      </c>
      <c r="AQ52" s="13">
        <v>76.156999999999996</v>
      </c>
      <c r="AR52" s="13">
        <v>76.560999999999993</v>
      </c>
      <c r="AS52" s="13">
        <v>76.97999999999999</v>
      </c>
      <c r="AT52" s="13">
        <v>78.117999999999995</v>
      </c>
      <c r="AU52" s="13">
        <v>78.611999999999995</v>
      </c>
      <c r="AV52" s="13">
        <v>79.138000000000005</v>
      </c>
      <c r="AW52" s="13">
        <v>79.628</v>
      </c>
      <c r="AX52" s="17">
        <v>81.198000000000008</v>
      </c>
      <c r="AY52" s="17">
        <v>81.844000000000008</v>
      </c>
      <c r="AZ52" s="17">
        <v>82.496000000000009</v>
      </c>
      <c r="BA52" s="17">
        <v>83.156999999999996</v>
      </c>
      <c r="BB52" s="21">
        <v>85.004000000000005</v>
      </c>
      <c r="BC52" s="21">
        <v>85.792000000000002</v>
      </c>
      <c r="BD52" s="21">
        <v>86.692999999999998</v>
      </c>
      <c r="BE52" s="21">
        <v>87.406000000000006</v>
      </c>
      <c r="BF52" s="21">
        <v>89.241</v>
      </c>
      <c r="BG52" s="21">
        <v>90.066999999999993</v>
      </c>
      <c r="BH52" s="21">
        <v>90.760999999999996</v>
      </c>
      <c r="BI52" s="21">
        <v>91.259</v>
      </c>
      <c r="BJ52" s="21">
        <v>92.921000000000006</v>
      </c>
      <c r="BK52" s="21">
        <v>93.474000000000004</v>
      </c>
      <c r="BL52" s="21">
        <v>93.507999999999996</v>
      </c>
      <c r="BM52" s="21">
        <v>93.844999999999999</v>
      </c>
      <c r="BN52" s="21">
        <v>96.194999999999993</v>
      </c>
      <c r="BO52" s="21">
        <v>97.512</v>
      </c>
      <c r="BP52" s="21">
        <v>99.311000000000007</v>
      </c>
      <c r="BQ52" s="21">
        <v>100.224</v>
      </c>
      <c r="BR52" s="21">
        <v>104.572</v>
      </c>
      <c r="BS52" s="21">
        <v>108.66200000000001</v>
      </c>
      <c r="BT52" s="21">
        <v>110.64</v>
      </c>
      <c r="BU52" s="13">
        <v>112.033</v>
      </c>
      <c r="BV52" s="70">
        <v>116.20399999999999</v>
      </c>
      <c r="BW52" s="77">
        <v>113.125</v>
      </c>
      <c r="BX52" s="77">
        <v>113.209</v>
      </c>
      <c r="BY52" s="106">
        <v>117.545</v>
      </c>
      <c r="BZ52" s="106">
        <v>116.306</v>
      </c>
      <c r="CA52" s="106">
        <v>117.154</v>
      </c>
      <c r="CB52" s="106">
        <v>118.288</v>
      </c>
      <c r="CC52" s="106">
        <v>118.261</v>
      </c>
      <c r="CD52" s="114">
        <v>119.069</v>
      </c>
      <c r="CE52" s="114">
        <v>119.857</v>
      </c>
      <c r="CF52" s="119">
        <v>120.661</v>
      </c>
      <c r="CG52" s="119">
        <v>121.15900000000001</v>
      </c>
      <c r="CH52" s="119">
        <v>123.232</v>
      </c>
      <c r="CI52" s="114">
        <v>-14.036999999999942</v>
      </c>
      <c r="CJ52" s="5" t="s">
        <v>4</v>
      </c>
    </row>
    <row r="53" spans="1:90" s="26" customFormat="1">
      <c r="A53" s="24" t="s">
        <v>53</v>
      </c>
      <c r="B53" s="25">
        <f>B51-B52</f>
        <v>9.5680000000000121</v>
      </c>
      <c r="C53" s="25">
        <f t="shared" ref="C53:BN53" si="90">C51-C52</f>
        <v>6.0959999999999965</v>
      </c>
      <c r="D53" s="25">
        <f t="shared" si="90"/>
        <v>12.832000000000001</v>
      </c>
      <c r="E53" s="25">
        <f t="shared" si="90"/>
        <v>4.2079999999999842</v>
      </c>
      <c r="F53" s="25">
        <f t="shared" si="90"/>
        <v>22.850000000000009</v>
      </c>
      <c r="G53" s="25">
        <f t="shared" si="90"/>
        <v>13.509999999999998</v>
      </c>
      <c r="H53" s="25">
        <f t="shared" si="90"/>
        <v>21.157999999999987</v>
      </c>
      <c r="I53" s="25">
        <f t="shared" si="90"/>
        <v>2.0710000000000264</v>
      </c>
      <c r="J53" s="25">
        <f t="shared" si="90"/>
        <v>30.821999999999996</v>
      </c>
      <c r="K53" s="25">
        <f t="shared" si="90"/>
        <v>16.673999999999999</v>
      </c>
      <c r="L53" s="25">
        <f t="shared" si="90"/>
        <v>26.869000000000007</v>
      </c>
      <c r="M53" s="25">
        <f t="shared" si="90"/>
        <v>12.562000000000026</v>
      </c>
      <c r="N53" s="25">
        <f t="shared" si="90"/>
        <v>28.934999999999995</v>
      </c>
      <c r="O53" s="25">
        <f t="shared" si="90"/>
        <v>14.281000000000006</v>
      </c>
      <c r="P53" s="25">
        <f t="shared" si="90"/>
        <v>27.467999999999996</v>
      </c>
      <c r="Q53" s="25">
        <f t="shared" si="90"/>
        <v>8.6540000000000035</v>
      </c>
      <c r="R53" s="25">
        <f t="shared" si="90"/>
        <v>9.3080000000000069</v>
      </c>
      <c r="S53" s="25">
        <f t="shared" si="90"/>
        <v>-12.940999999999995</v>
      </c>
      <c r="T53" s="25">
        <f t="shared" si="90"/>
        <v>2.7250000000000085</v>
      </c>
      <c r="U53" s="25">
        <f t="shared" si="90"/>
        <v>-13.135999999999996</v>
      </c>
      <c r="V53" s="25">
        <f t="shared" si="90"/>
        <v>12.301999999999992</v>
      </c>
      <c r="W53" s="25">
        <f t="shared" si="90"/>
        <v>1.2790000000000106</v>
      </c>
      <c r="X53" s="25">
        <f t="shared" si="90"/>
        <v>13.509</v>
      </c>
      <c r="Y53" s="25">
        <f t="shared" si="90"/>
        <v>2.1620000000000203</v>
      </c>
      <c r="Z53" s="25">
        <f t="shared" si="90"/>
        <v>26.515000000000001</v>
      </c>
      <c r="AA53" s="25">
        <f t="shared" si="90"/>
        <v>10.546999999999997</v>
      </c>
      <c r="AB53" s="25">
        <f t="shared" si="90"/>
        <v>23.792999999999992</v>
      </c>
      <c r="AC53" s="25">
        <f t="shared" si="90"/>
        <v>5.7400000000000517</v>
      </c>
      <c r="AD53" s="25">
        <f t="shared" si="90"/>
        <v>16.513999999999996</v>
      </c>
      <c r="AE53" s="25">
        <f t="shared" si="90"/>
        <v>-4.3510000000000133</v>
      </c>
      <c r="AF53" s="25">
        <f t="shared" si="90"/>
        <v>8.1299999999999955</v>
      </c>
      <c r="AG53" s="25">
        <f t="shared" si="90"/>
        <v>-4.9910000000000565</v>
      </c>
      <c r="AH53" s="25">
        <f t="shared" si="90"/>
        <v>14.113</v>
      </c>
      <c r="AI53" s="25">
        <f t="shared" si="90"/>
        <v>1.0149999999999864</v>
      </c>
      <c r="AJ53" s="25">
        <f t="shared" si="90"/>
        <v>13.126000000000005</v>
      </c>
      <c r="AK53" s="25">
        <f t="shared" si="90"/>
        <v>-3.4219999999999686</v>
      </c>
      <c r="AL53" s="25">
        <f t="shared" si="90"/>
        <v>22.474000000000004</v>
      </c>
      <c r="AM53" s="25">
        <f t="shared" si="90"/>
        <v>5.6950000000000074</v>
      </c>
      <c r="AN53" s="25">
        <f t="shared" si="90"/>
        <v>14.14</v>
      </c>
      <c r="AO53" s="25">
        <f t="shared" si="90"/>
        <v>0.8700000000000756</v>
      </c>
      <c r="AP53" s="25">
        <f t="shared" si="90"/>
        <v>18.498000000000005</v>
      </c>
      <c r="AQ53" s="25">
        <f t="shared" si="90"/>
        <v>-2.3029999999999973</v>
      </c>
      <c r="AR53" s="25">
        <f t="shared" si="90"/>
        <v>12.990000000000009</v>
      </c>
      <c r="AS53" s="25">
        <f t="shared" si="90"/>
        <v>0.80600000000004002</v>
      </c>
      <c r="AT53" s="25">
        <f t="shared" si="90"/>
        <v>18.266000000000005</v>
      </c>
      <c r="AU53" s="25">
        <f t="shared" si="90"/>
        <v>0.92500000000001137</v>
      </c>
      <c r="AV53" s="25">
        <f t="shared" si="90"/>
        <v>13.253999999999991</v>
      </c>
      <c r="AW53" s="25">
        <f t="shared" si="90"/>
        <v>5.222000000000051</v>
      </c>
      <c r="AX53" s="25">
        <f t="shared" si="90"/>
        <v>25.911999999999978</v>
      </c>
      <c r="AY53" s="25">
        <f t="shared" si="90"/>
        <v>8.9949999999999903</v>
      </c>
      <c r="AZ53" s="25">
        <f t="shared" si="90"/>
        <v>20.339999999999989</v>
      </c>
      <c r="BA53" s="25">
        <f t="shared" si="90"/>
        <v>14.463000000000036</v>
      </c>
      <c r="BB53" s="25">
        <f t="shared" si="90"/>
        <v>23.447999999999993</v>
      </c>
      <c r="BC53" s="25">
        <f t="shared" si="90"/>
        <v>12.209000000000003</v>
      </c>
      <c r="BD53" s="25">
        <f t="shared" si="90"/>
        <v>30.194000000000017</v>
      </c>
      <c r="BE53" s="25">
        <f t="shared" si="90"/>
        <v>22.027999999999878</v>
      </c>
      <c r="BF53" s="25">
        <f t="shared" si="90"/>
        <v>29.948999999999998</v>
      </c>
      <c r="BG53" s="25">
        <f t="shared" si="90"/>
        <v>13.823000000000022</v>
      </c>
      <c r="BH53" s="25">
        <f t="shared" si="90"/>
        <v>24.104000000000013</v>
      </c>
      <c r="BI53" s="25">
        <f t="shared" si="90"/>
        <v>18.887000000000057</v>
      </c>
      <c r="BJ53" s="25">
        <f t="shared" si="90"/>
        <v>30.382999999999996</v>
      </c>
      <c r="BK53" s="25">
        <f t="shared" si="90"/>
        <v>-0.93099999999999739</v>
      </c>
      <c r="BL53" s="25">
        <f t="shared" si="90"/>
        <v>6.7720000000000198</v>
      </c>
      <c r="BM53" s="25">
        <f t="shared" si="90"/>
        <v>8.7580000000000382</v>
      </c>
      <c r="BN53" s="25">
        <f t="shared" si="90"/>
        <v>29.485000000000014</v>
      </c>
      <c r="BO53" s="25">
        <f t="shared" ref="BO53:CI53" si="91">BO51-BO52</f>
        <v>11.996000000000009</v>
      </c>
      <c r="BP53" s="25">
        <f t="shared" si="91"/>
        <v>19.853999999999985</v>
      </c>
      <c r="BQ53" s="25">
        <f t="shared" si="91"/>
        <v>21.379999999999967</v>
      </c>
      <c r="BR53" s="25">
        <f t="shared" si="91"/>
        <v>39.264999999999986</v>
      </c>
      <c r="BS53" s="25">
        <f t="shared" si="91"/>
        <v>19.018000000000001</v>
      </c>
      <c r="BT53" s="25">
        <f t="shared" si="91"/>
        <v>32.480000000000004</v>
      </c>
      <c r="BU53" s="25">
        <f t="shared" si="91"/>
        <v>20.325999999999979</v>
      </c>
      <c r="BV53" s="25">
        <f t="shared" si="91"/>
        <v>34.715999999999994</v>
      </c>
      <c r="BW53" s="25">
        <f t="shared" si="91"/>
        <v>15.028999999999996</v>
      </c>
      <c r="BX53" s="25">
        <f t="shared" si="91"/>
        <v>27.127999999999986</v>
      </c>
      <c r="BY53" s="25">
        <f t="shared" si="91"/>
        <v>-5.7600000000000051</v>
      </c>
      <c r="BZ53" s="25">
        <f t="shared" si="91"/>
        <v>14.747</v>
      </c>
      <c r="CA53" s="25">
        <f t="shared" si="91"/>
        <v>-5.4969999999999857</v>
      </c>
      <c r="CB53" s="25">
        <f t="shared" si="91"/>
        <v>11.868999999999986</v>
      </c>
      <c r="CC53" s="25">
        <f t="shared" si="91"/>
        <v>7.2780000000000058</v>
      </c>
      <c r="CD53" s="25">
        <f t="shared" si="91"/>
        <v>27.921999999999983</v>
      </c>
      <c r="CE53" s="25">
        <f t="shared" si="91"/>
        <v>7.717000000000013</v>
      </c>
      <c r="CF53" s="25">
        <f t="shared" si="91"/>
        <v>21.080999999999989</v>
      </c>
      <c r="CG53" s="25">
        <f t="shared" si="91"/>
        <v>4.2830000000000155</v>
      </c>
      <c r="CH53" s="25">
        <f t="shared" si="91"/>
        <v>25.961000000000013</v>
      </c>
      <c r="CI53" s="25">
        <f t="shared" si="91"/>
        <v>14.036999999999942</v>
      </c>
      <c r="CJ53" s="24" t="s">
        <v>53</v>
      </c>
      <c r="CK53" s="119"/>
      <c r="CL53" s="24"/>
    </row>
    <row r="54" spans="1:90" s="26" customFormat="1">
      <c r="A54" s="24" t="s">
        <v>54</v>
      </c>
      <c r="B54" s="33">
        <f t="shared" ref="B54:AG54" si="92">B53/B9</f>
        <v>3.8954958329431626E-2</v>
      </c>
      <c r="C54" s="33">
        <f t="shared" si="92"/>
        <v>2.346140375859692E-2</v>
      </c>
      <c r="D54" s="33">
        <f t="shared" si="92"/>
        <v>4.8589863984732362E-2</v>
      </c>
      <c r="E54" s="33">
        <f t="shared" si="92"/>
        <v>1.5664902131588086E-2</v>
      </c>
      <c r="F54" s="33">
        <f t="shared" si="92"/>
        <v>8.6793026170851259E-2</v>
      </c>
      <c r="G54" s="33">
        <f t="shared" si="92"/>
        <v>4.9927381713495901E-2</v>
      </c>
      <c r="H54" s="33">
        <f t="shared" si="92"/>
        <v>7.5595603893041347E-2</v>
      </c>
      <c r="I54" s="33">
        <f t="shared" si="92"/>
        <v>7.1415763193468295E-3</v>
      </c>
      <c r="J54" s="33">
        <f t="shared" si="92"/>
        <v>0.10901489750010611</v>
      </c>
      <c r="K54" s="33">
        <f t="shared" si="92"/>
        <v>5.7841205528112338E-2</v>
      </c>
      <c r="L54" s="33">
        <f t="shared" si="92"/>
        <v>9.0335399884344858E-2</v>
      </c>
      <c r="M54" s="33">
        <f t="shared" si="92"/>
        <v>4.1124591602228845E-2</v>
      </c>
      <c r="N54" s="33">
        <f t="shared" si="92"/>
        <v>9.9844375968336924E-2</v>
      </c>
      <c r="O54" s="33">
        <f t="shared" si="92"/>
        <v>4.7478307124571989E-2</v>
      </c>
      <c r="P54" s="33">
        <f t="shared" si="92"/>
        <v>9.1463658279945098E-2</v>
      </c>
      <c r="Q54" s="33">
        <f t="shared" si="92"/>
        <v>2.9678760172708835E-2</v>
      </c>
      <c r="R54" s="33">
        <f t="shared" si="92"/>
        <v>3.5731423153255899E-2</v>
      </c>
      <c r="S54" s="33">
        <f t="shared" si="92"/>
        <v>-4.9414442106710095E-2</v>
      </c>
      <c r="T54" s="33">
        <f t="shared" si="92"/>
        <v>9.8094271294556674E-3</v>
      </c>
      <c r="U54" s="33">
        <f t="shared" si="92"/>
        <v>-4.5920917859028076E-2</v>
      </c>
      <c r="V54" s="33">
        <f t="shared" si="92"/>
        <v>4.453825322578308E-2</v>
      </c>
      <c r="W54" s="33">
        <f t="shared" si="92"/>
        <v>4.5247908301346519E-3</v>
      </c>
      <c r="X54" s="33">
        <f t="shared" si="92"/>
        <v>4.5277365339303752E-2</v>
      </c>
      <c r="Y54" s="33">
        <f t="shared" si="92"/>
        <v>7.031717534410605E-3</v>
      </c>
      <c r="Z54" s="33">
        <f t="shared" si="92"/>
        <v>8.823744742026518E-2</v>
      </c>
      <c r="AA54" s="33">
        <f t="shared" si="92"/>
        <v>3.506444717060795E-2</v>
      </c>
      <c r="AB54" s="33">
        <f t="shared" si="92"/>
        <v>7.5084731856022102E-2</v>
      </c>
      <c r="AC54" s="33">
        <f t="shared" si="92"/>
        <v>1.8023562510990132E-2</v>
      </c>
      <c r="AD54" s="33">
        <f t="shared" si="92"/>
        <v>5.3099336981755701E-2</v>
      </c>
      <c r="AE54" s="33">
        <f t="shared" si="92"/>
        <v>-1.4224160477037388E-2</v>
      </c>
      <c r="AF54" s="33">
        <f t="shared" si="92"/>
        <v>2.5475990524059598E-2</v>
      </c>
      <c r="AG54" s="33">
        <f t="shared" si="92"/>
        <v>-1.5605945956087157E-2</v>
      </c>
      <c r="AH54" s="33">
        <f t="shared" ref="AH54:BM54" si="93">AH53/AH9</f>
        <v>4.5448690286803671E-2</v>
      </c>
      <c r="AI54" s="33">
        <f t="shared" si="93"/>
        <v>3.1946267322587631E-3</v>
      </c>
      <c r="AJ54" s="33">
        <f t="shared" si="93"/>
        <v>3.9563672314170399E-2</v>
      </c>
      <c r="AK54" s="33">
        <f t="shared" si="93"/>
        <v>-1.0314934047119435E-2</v>
      </c>
      <c r="AL54" s="33">
        <f t="shared" si="93"/>
        <v>6.7530453908977869E-2</v>
      </c>
      <c r="AM54" s="33">
        <f t="shared" si="93"/>
        <v>1.7121846213050514E-2</v>
      </c>
      <c r="AN54" s="33">
        <f t="shared" si="93"/>
        <v>4.0408889955790263E-2</v>
      </c>
      <c r="AO54" s="33">
        <f t="shared" si="93"/>
        <v>2.468337191883638E-3</v>
      </c>
      <c r="AP54" s="33">
        <f t="shared" si="93"/>
        <v>5.3807667694455753E-2</v>
      </c>
      <c r="AQ54" s="33">
        <f t="shared" si="93"/>
        <v>-6.6363712333622361E-3</v>
      </c>
      <c r="AR54" s="33">
        <f t="shared" si="93"/>
        <v>3.5769259364304001E-2</v>
      </c>
      <c r="AS54" s="33">
        <f t="shared" si="93"/>
        <v>2.1942660506751323E-3</v>
      </c>
      <c r="AT54" s="33">
        <f t="shared" si="93"/>
        <v>5.0856990121504436E-2</v>
      </c>
      <c r="AU54" s="33">
        <f t="shared" si="93"/>
        <v>2.4812764222408492E-3</v>
      </c>
      <c r="AV54" s="33">
        <f t="shared" si="93"/>
        <v>3.51677859472138E-2</v>
      </c>
      <c r="AW54" s="33">
        <f t="shared" si="93"/>
        <v>1.3727402492593594E-2</v>
      </c>
      <c r="AX54" s="33">
        <f t="shared" si="93"/>
        <v>6.8081796947459361E-2</v>
      </c>
      <c r="AY54" s="33">
        <f t="shared" si="93"/>
        <v>2.3579835897973599E-2</v>
      </c>
      <c r="AZ54" s="33">
        <f t="shared" si="93"/>
        <v>5.1156169675507901E-2</v>
      </c>
      <c r="BA54" s="33">
        <f t="shared" si="93"/>
        <v>3.5813865956150832E-2</v>
      </c>
      <c r="BB54" s="33">
        <f t="shared" si="93"/>
        <v>5.9503024889358061E-2</v>
      </c>
      <c r="BC54" s="33">
        <f t="shared" si="93"/>
        <v>3.0448889808887023E-2</v>
      </c>
      <c r="BD54" s="33">
        <f t="shared" si="93"/>
        <v>7.4693251533742386E-2</v>
      </c>
      <c r="BE54" s="33">
        <f t="shared" si="93"/>
        <v>5.3266270901594477E-2</v>
      </c>
      <c r="BF54" s="33">
        <f t="shared" si="93"/>
        <v>7.3602489051417738E-2</v>
      </c>
      <c r="BG54" s="33">
        <f t="shared" si="93"/>
        <v>3.4113765199171829E-2</v>
      </c>
      <c r="BH54" s="33">
        <f t="shared" si="93"/>
        <v>5.7165760308881076E-2</v>
      </c>
      <c r="BI54" s="33">
        <f t="shared" si="93"/>
        <v>4.4557842387868266E-2</v>
      </c>
      <c r="BJ54" s="33">
        <f t="shared" si="93"/>
        <v>7.3890595322345667E-2</v>
      </c>
      <c r="BK54" s="33">
        <f t="shared" si="93"/>
        <v>-2.6418092562640032E-3</v>
      </c>
      <c r="BL54" s="33">
        <f t="shared" si="93"/>
        <v>1.6610986013608695E-2</v>
      </c>
      <c r="BM54" s="33">
        <f t="shared" si="93"/>
        <v>2.0668919684325892E-2</v>
      </c>
      <c r="BN54" s="33">
        <f t="shared" ref="BN54:CI54" si="94">BN53/BN9</f>
        <v>7.1758340979281715E-2</v>
      </c>
      <c r="BO54" s="33">
        <f t="shared" si="94"/>
        <v>2.8874436158997159E-2</v>
      </c>
      <c r="BP54" s="33">
        <f t="shared" si="94"/>
        <v>4.5973232065947264E-2</v>
      </c>
      <c r="BQ54" s="33">
        <f t="shared" si="94"/>
        <v>4.8147405827682642E-2</v>
      </c>
      <c r="BR54" s="33">
        <f t="shared" si="94"/>
        <v>8.9725396640410598E-2</v>
      </c>
      <c r="BS54" s="33">
        <f t="shared" si="94"/>
        <v>4.3106144744894485E-2</v>
      </c>
      <c r="BT54" s="33">
        <f t="shared" si="94"/>
        <v>7.0927871071997925E-2</v>
      </c>
      <c r="BU54" s="33">
        <f t="shared" si="94"/>
        <v>4.2956350464307257E-2</v>
      </c>
      <c r="BV54" s="33">
        <f t="shared" si="94"/>
        <v>7.1076569669001347E-2</v>
      </c>
      <c r="BW54" s="33">
        <f t="shared" si="94"/>
        <v>3.1071875290736729E-2</v>
      </c>
      <c r="BX54" s="33">
        <f t="shared" si="94"/>
        <v>5.4599320527476729E-2</v>
      </c>
      <c r="BY54" s="33">
        <f t="shared" si="94"/>
        <v>-1.1211678832116793E-2</v>
      </c>
      <c r="BZ54" s="33">
        <f t="shared" si="94"/>
        <v>2.9282579774031495E-2</v>
      </c>
      <c r="CA54" s="33">
        <f t="shared" si="94"/>
        <v>-1.0924150978642525E-2</v>
      </c>
      <c r="CB54" s="33">
        <f t="shared" si="94"/>
        <v>2.3532607402590174E-2</v>
      </c>
      <c r="CC54" s="33">
        <f t="shared" si="94"/>
        <v>1.4193968635970935E-2</v>
      </c>
      <c r="CD54" s="33">
        <f t="shared" si="94"/>
        <v>5.4053530844312941E-2</v>
      </c>
      <c r="CE54" s="33">
        <f t="shared" si="94"/>
        <v>1.5024638694139499E-2</v>
      </c>
      <c r="CF54" s="33">
        <f t="shared" si="94"/>
        <v>3.9779374580147478E-2</v>
      </c>
      <c r="CG54" s="33">
        <f t="shared" si="94"/>
        <v>7.8409475775078723E-3</v>
      </c>
      <c r="CH54" s="33">
        <f t="shared" si="94"/>
        <v>4.8312388226076926E-2</v>
      </c>
      <c r="CI54" s="33">
        <f t="shared" si="94"/>
        <v>2.629163732262452E-2</v>
      </c>
      <c r="CJ54" s="24" t="s">
        <v>54</v>
      </c>
    </row>
    <row r="55" spans="1:90" s="26" customFormat="1">
      <c r="A55" s="24" t="s">
        <v>83</v>
      </c>
      <c r="B55" s="33">
        <f t="shared" ref="B55:AG55" si="95">B53/B11</f>
        <v>0.13119969284352848</v>
      </c>
      <c r="C55" s="33">
        <f t="shared" si="95"/>
        <v>7.7252566214674884E-2</v>
      </c>
      <c r="D55" s="33">
        <f t="shared" si="95"/>
        <v>0.15776531916986328</v>
      </c>
      <c r="E55" s="33">
        <f t="shared" si="95"/>
        <v>6.1117485584813176E-2</v>
      </c>
      <c r="F55" s="33">
        <f t="shared" si="95"/>
        <v>0.25697255960413878</v>
      </c>
      <c r="G55" s="33">
        <f t="shared" si="95"/>
        <v>0.15751611887744982</v>
      </c>
      <c r="H55" s="33">
        <f t="shared" si="95"/>
        <v>0.23272543282662725</v>
      </c>
      <c r="I55" s="33">
        <f t="shared" si="95"/>
        <v>2.471625830936525E-2</v>
      </c>
      <c r="J55" s="33">
        <f t="shared" si="95"/>
        <v>0.30299932168732735</v>
      </c>
      <c r="K55" s="33">
        <f t="shared" si="95"/>
        <v>0.17327596957226585</v>
      </c>
      <c r="L55" s="33">
        <f t="shared" si="95"/>
        <v>0.26182494981582888</v>
      </c>
      <c r="M55" s="33">
        <f t="shared" si="95"/>
        <v>0.13736918652334168</v>
      </c>
      <c r="N55" s="33">
        <f t="shared" si="95"/>
        <v>0.28863130804297327</v>
      </c>
      <c r="O55" s="33">
        <f t="shared" si="95"/>
        <v>0.14300448610109762</v>
      </c>
      <c r="P55" s="33">
        <f t="shared" si="95"/>
        <v>0.28381897086174818</v>
      </c>
      <c r="Q55" s="33">
        <f t="shared" si="95"/>
        <v>0.12513556111456509</v>
      </c>
      <c r="R55" s="33">
        <f t="shared" si="95"/>
        <v>0.13455922745540247</v>
      </c>
      <c r="S55" s="33">
        <f t="shared" si="95"/>
        <v>-0.20499295094172201</v>
      </c>
      <c r="T55" s="33">
        <f t="shared" si="95"/>
        <v>3.5358384803031155E-2</v>
      </c>
      <c r="U55" s="33">
        <f t="shared" si="95"/>
        <v>-0.19477188144062391</v>
      </c>
      <c r="V55" s="33">
        <f t="shared" si="95"/>
        <v>0.1507745857437004</v>
      </c>
      <c r="W55" s="33">
        <f t="shared" si="95"/>
        <v>1.6932547825511526E-2</v>
      </c>
      <c r="X55" s="33">
        <f t="shared" si="95"/>
        <v>0.15263716894151694</v>
      </c>
      <c r="Y55" s="33">
        <f t="shared" si="95"/>
        <v>2.8135288835678261E-2</v>
      </c>
      <c r="Z55" s="33">
        <f t="shared" si="95"/>
        <v>0.2793758165802675</v>
      </c>
      <c r="AA55" s="33">
        <f t="shared" si="95"/>
        <v>0.12935866458979789</v>
      </c>
      <c r="AB55" s="33">
        <f t="shared" si="95"/>
        <v>0.2484363742677847</v>
      </c>
      <c r="AC55" s="33">
        <f t="shared" si="95"/>
        <v>7.559196144019853E-2</v>
      </c>
      <c r="AD55" s="33">
        <f t="shared" si="95"/>
        <v>0.17386818277532073</v>
      </c>
      <c r="AE55" s="33">
        <f t="shared" si="95"/>
        <v>-5.826113737095126E-2</v>
      </c>
      <c r="AF55" s="33">
        <f t="shared" si="95"/>
        <v>9.3111149287064002E-2</v>
      </c>
      <c r="AG55" s="33">
        <f t="shared" si="95"/>
        <v>-7.5357461007686144E-2</v>
      </c>
      <c r="AH55" s="33">
        <f t="shared" ref="AH55:BM55" si="96">AH53/AH11</f>
        <v>0.1622314439092799</v>
      </c>
      <c r="AI55" s="33">
        <f t="shared" si="96"/>
        <v>1.277243670408198E-2</v>
      </c>
      <c r="AJ55" s="33">
        <f t="shared" si="96"/>
        <v>0.14231348866457763</v>
      </c>
      <c r="AK55" s="33">
        <f t="shared" si="96"/>
        <v>-4.9034920543940333E-2</v>
      </c>
      <c r="AL55" s="33">
        <f t="shared" si="96"/>
        <v>0.22852901100242073</v>
      </c>
      <c r="AM55" s="33">
        <f t="shared" si="96"/>
        <v>6.8220750128775098E-2</v>
      </c>
      <c r="AN55" s="33">
        <f t="shared" si="96"/>
        <v>0.14200208885675245</v>
      </c>
      <c r="AO55" s="33">
        <f t="shared" si="96"/>
        <v>1.1063775672411402E-2</v>
      </c>
      <c r="AP55" s="33">
        <f t="shared" si="96"/>
        <v>0.18554405392392864</v>
      </c>
      <c r="AQ55" s="33">
        <f t="shared" si="96"/>
        <v>-2.6831484760928278E-2</v>
      </c>
      <c r="AR55" s="33">
        <f t="shared" si="96"/>
        <v>0.1286406084433396</v>
      </c>
      <c r="AS55" s="33">
        <f t="shared" si="96"/>
        <v>1.0053134432609577E-2</v>
      </c>
      <c r="AT55" s="33">
        <f t="shared" si="96"/>
        <v>0.17495665833357338</v>
      </c>
      <c r="AU55" s="33">
        <f t="shared" si="96"/>
        <v>9.0232458322359998E-3</v>
      </c>
      <c r="AV55" s="33">
        <f t="shared" si="96"/>
        <v>0.12680098731416098</v>
      </c>
      <c r="AW55" s="33">
        <f t="shared" si="96"/>
        <v>6.3879238635808286E-2</v>
      </c>
      <c r="AX55" s="33">
        <f t="shared" si="96"/>
        <v>0.22970816637707869</v>
      </c>
      <c r="AY55" s="33">
        <f t="shared" si="96"/>
        <v>9.2443192912859684E-2</v>
      </c>
      <c r="AZ55" s="33">
        <f t="shared" si="96"/>
        <v>0.18289228777211311</v>
      </c>
      <c r="BA55" s="33">
        <f t="shared" si="96"/>
        <v>0.16043261231281233</v>
      </c>
      <c r="BB55" s="33">
        <f t="shared" si="96"/>
        <v>0.20801433602725267</v>
      </c>
      <c r="BC55" s="33">
        <f t="shared" si="96"/>
        <v>0.12056128293241695</v>
      </c>
      <c r="BD55" s="33">
        <f t="shared" si="96"/>
        <v>0.29932984376239241</v>
      </c>
      <c r="BE55" s="33">
        <f t="shared" si="96"/>
        <v>0.26523780854906587</v>
      </c>
      <c r="BF55" s="33">
        <f t="shared" si="96"/>
        <v>0.27350934711732461</v>
      </c>
      <c r="BG55" s="33">
        <f t="shared" si="96"/>
        <v>0.15357694401546579</v>
      </c>
      <c r="BH55" s="33">
        <f t="shared" si="96"/>
        <v>0.23643194146092678</v>
      </c>
      <c r="BI55" s="33">
        <f t="shared" si="96"/>
        <v>0.23521133776681866</v>
      </c>
      <c r="BJ55" s="33">
        <f t="shared" si="96"/>
        <v>0.28707351871273734</v>
      </c>
      <c r="BK55" s="33">
        <f t="shared" si="96"/>
        <v>-1.7948717948717916E-2</v>
      </c>
      <c r="BL55" s="33">
        <f t="shared" si="96"/>
        <v>7.180726979683616E-2</v>
      </c>
      <c r="BM55" s="33">
        <f t="shared" si="96"/>
        <v>0.10644271320750193</v>
      </c>
      <c r="BN55" s="33">
        <f t="shared" ref="BN55:CI55" si="97">BN53/BN11</f>
        <v>0.26717349740392682</v>
      </c>
      <c r="BO55" s="33">
        <f t="shared" si="97"/>
        <v>0.12238193856418517</v>
      </c>
      <c r="BP55" s="33">
        <f t="shared" si="97"/>
        <v>0.19328835538421088</v>
      </c>
      <c r="BQ55" s="33">
        <f t="shared" si="97"/>
        <v>0.25103325192560477</v>
      </c>
      <c r="BR55" s="33">
        <f t="shared" si="97"/>
        <v>0.33567575423388335</v>
      </c>
      <c r="BS55" s="33">
        <f t="shared" si="97"/>
        <v>0.18233416105001754</v>
      </c>
      <c r="BT55" s="33">
        <f t="shared" si="97"/>
        <v>0.29065657243594922</v>
      </c>
      <c r="BU55" s="33">
        <f t="shared" si="97"/>
        <v>0.22734746378837842</v>
      </c>
      <c r="BV55" s="33">
        <f t="shared" si="97"/>
        <v>0.24443411769675968</v>
      </c>
      <c r="BW55" s="33">
        <f t="shared" si="97"/>
        <v>0.1221423056605306</v>
      </c>
      <c r="BX55" s="33">
        <f t="shared" si="97"/>
        <v>0.21126409569497187</v>
      </c>
      <c r="BY55" s="33">
        <f t="shared" si="97"/>
        <v>-5.1905452775950413E-2</v>
      </c>
      <c r="BZ55" s="33">
        <f t="shared" si="97"/>
        <v>0.11914745780514012</v>
      </c>
      <c r="CA55" s="33">
        <f t="shared" si="97"/>
        <v>-5.0158313030941488E-2</v>
      </c>
      <c r="CB55" s="33">
        <f t="shared" si="97"/>
        <v>0.11446178178100953</v>
      </c>
      <c r="CC55" s="33">
        <f t="shared" si="97"/>
        <v>9.4844662218515452E-2</v>
      </c>
      <c r="CD55" s="33">
        <f t="shared" si="97"/>
        <v>0.23430786788399555</v>
      </c>
      <c r="CE55" s="33">
        <f t="shared" si="97"/>
        <v>7.4628164709978226E-2</v>
      </c>
      <c r="CF55" s="33">
        <f t="shared" si="97"/>
        <v>0.1907437567861022</v>
      </c>
      <c r="CG55" s="33">
        <f t="shared" si="97"/>
        <v>4.6273687849780677E-2</v>
      </c>
      <c r="CH55" s="33">
        <f t="shared" si="97"/>
        <v>0.20613784341750077</v>
      </c>
      <c r="CI55" s="33">
        <f t="shared" si="97"/>
        <v>0.12967205542725113</v>
      </c>
      <c r="CJ55" s="24" t="s">
        <v>83</v>
      </c>
    </row>
    <row r="56" spans="1:90" s="26" customFormat="1">
      <c r="A56" s="24" t="s">
        <v>58</v>
      </c>
      <c r="B56" s="33">
        <f t="shared" ref="B56:AG56" si="98">(B11*B7)/B10</f>
        <v>1.4949002724361662</v>
      </c>
      <c r="C56" s="33">
        <f t="shared" si="98"/>
        <v>1.5562517525366317</v>
      </c>
      <c r="D56" s="33">
        <f t="shared" si="98"/>
        <v>1.5869193577779408</v>
      </c>
      <c r="E56" s="33">
        <f t="shared" si="98"/>
        <v>1.2758076394126832</v>
      </c>
      <c r="F56" s="33">
        <f t="shared" si="98"/>
        <v>1.8537423805457671</v>
      </c>
      <c r="G56" s="33">
        <f t="shared" si="98"/>
        <v>1.6793512079935786</v>
      </c>
      <c r="H56" s="33">
        <f t="shared" si="98"/>
        <v>1.7543225882201257</v>
      </c>
      <c r="I56" s="33">
        <f t="shared" si="98"/>
        <v>1.512020808470582</v>
      </c>
      <c r="J56" s="33">
        <f t="shared" si="98"/>
        <v>2.0836630000061209</v>
      </c>
      <c r="K56" s="33">
        <f t="shared" si="98"/>
        <v>1.8379089287580705</v>
      </c>
      <c r="L56" s="33">
        <f t="shared" si="98"/>
        <v>1.9398907378295325</v>
      </c>
      <c r="M56" s="33">
        <f t="shared" si="98"/>
        <v>1.6162465393141119</v>
      </c>
      <c r="N56" s="33">
        <f t="shared" si="98"/>
        <v>2.0137287122366705</v>
      </c>
      <c r="O56" s="33">
        <f t="shared" si="98"/>
        <v>1.9015551110182822</v>
      </c>
      <c r="P56" s="33">
        <f t="shared" si="98"/>
        <v>1.8215746662563905</v>
      </c>
      <c r="Q56" s="33">
        <f t="shared" si="98"/>
        <v>1.189557924709238</v>
      </c>
      <c r="R56" s="33">
        <f t="shared" si="98"/>
        <v>1.3152386432745542</v>
      </c>
      <c r="S56" s="33">
        <f t="shared" si="98"/>
        <v>1.1421950651303008</v>
      </c>
      <c r="T56" s="33">
        <f t="shared" si="98"/>
        <v>1.3828942510350699</v>
      </c>
      <c r="U56" s="33">
        <f t="shared" si="98"/>
        <v>1.1417766999502266</v>
      </c>
      <c r="V56" s="33">
        <f t="shared" si="98"/>
        <v>1.5032384248704835</v>
      </c>
      <c r="W56" s="33">
        <f t="shared" si="98"/>
        <v>1.3667255254048143</v>
      </c>
      <c r="X56" s="33">
        <f t="shared" si="98"/>
        <v>1.5711745801200867</v>
      </c>
      <c r="Y56" s="33">
        <f t="shared" si="98"/>
        <v>1.2877089083318032</v>
      </c>
      <c r="Z56" s="33">
        <f t="shared" si="98"/>
        <v>1.7691210483111375</v>
      </c>
      <c r="AA56" s="33">
        <f t="shared" si="98"/>
        <v>1.4505430960779084</v>
      </c>
      <c r="AB56" s="33">
        <f t="shared" si="98"/>
        <v>1.6600709334476689</v>
      </c>
      <c r="AC56" s="33">
        <f t="shared" si="98"/>
        <v>1.2262303784056532</v>
      </c>
      <c r="AD56" s="33">
        <f t="shared" si="98"/>
        <v>1.6722007072138536</v>
      </c>
      <c r="AE56" s="33">
        <f t="shared" si="98"/>
        <v>1.2311530936205741</v>
      </c>
      <c r="AF56" s="33">
        <f t="shared" si="98"/>
        <v>1.4191825996573935</v>
      </c>
      <c r="AG56" s="33">
        <f t="shared" si="98"/>
        <v>1.0014504344636763</v>
      </c>
      <c r="AH56" s="33">
        <f t="shared" ref="AH56:BM56" si="99">(AH11*AH7)/AH10</f>
        <v>1.4338068272800273</v>
      </c>
      <c r="AI56" s="33">
        <f t="shared" si="99"/>
        <v>1.2410873906969837</v>
      </c>
      <c r="AJ56" s="33">
        <f t="shared" si="99"/>
        <v>1.4183152287551357</v>
      </c>
      <c r="AK56" s="33">
        <f t="shared" si="99"/>
        <v>1.0045994949341823</v>
      </c>
      <c r="AL56" s="33">
        <f t="shared" si="99"/>
        <v>1.5335493078353601</v>
      </c>
      <c r="AM56" s="33">
        <f t="shared" si="99"/>
        <v>1.2250559987180394</v>
      </c>
      <c r="AN56" s="33">
        <f t="shared" si="99"/>
        <v>1.4374556383732005</v>
      </c>
      <c r="AO56" s="33">
        <f t="shared" si="99"/>
        <v>1.0566967510018965</v>
      </c>
      <c r="AP56" s="33">
        <f t="shared" si="99"/>
        <v>1.4644908316065135</v>
      </c>
      <c r="AQ56" s="33">
        <f t="shared" si="99"/>
        <v>1.1832928037004076</v>
      </c>
      <c r="AR56" s="33">
        <f t="shared" si="99"/>
        <v>1.3741448931872746</v>
      </c>
      <c r="AS56" s="33">
        <f t="shared" si="99"/>
        <v>1.0156212128321573</v>
      </c>
      <c r="AT56" s="33">
        <f t="shared" si="99"/>
        <v>1.4391165591294981</v>
      </c>
      <c r="AU56" s="33">
        <f t="shared" si="99"/>
        <v>1.3297119726402618</v>
      </c>
      <c r="AV56" s="33">
        <f t="shared" si="99"/>
        <v>1.350247030418815</v>
      </c>
      <c r="AW56" s="33">
        <f t="shared" si="99"/>
        <v>0.98900950378169561</v>
      </c>
      <c r="AX56" s="33">
        <f t="shared" si="99"/>
        <v>1.4994060944886665</v>
      </c>
      <c r="AY56" s="33">
        <f t="shared" si="99"/>
        <v>1.2171463802847313</v>
      </c>
      <c r="AZ56" s="33">
        <f t="shared" si="99"/>
        <v>1.3722022087733443</v>
      </c>
      <c r="BA56" s="33">
        <f t="shared" si="99"/>
        <v>1.0385634684087581</v>
      </c>
      <c r="BB56" s="33">
        <f t="shared" si="99"/>
        <v>1.4263494017081597</v>
      </c>
      <c r="BC56" s="33">
        <f t="shared" si="99"/>
        <v>1.2060658382471903</v>
      </c>
      <c r="BD56" s="33">
        <f t="shared" si="99"/>
        <v>1.1960759610902341</v>
      </c>
      <c r="BE56" s="33">
        <f t="shared" si="99"/>
        <v>0.91241491799588259</v>
      </c>
      <c r="BF56" s="33">
        <f t="shared" si="99"/>
        <v>1.3199752012080477</v>
      </c>
      <c r="BG56" s="33">
        <f t="shared" si="99"/>
        <v>1.0177361101672395</v>
      </c>
      <c r="BH56" s="33">
        <f t="shared" si="99"/>
        <v>1.1257874734541766</v>
      </c>
      <c r="BI56" s="33">
        <f t="shared" si="99"/>
        <v>0.82977418257109481</v>
      </c>
      <c r="BJ56" s="33">
        <f t="shared" si="99"/>
        <v>1.2358433516547433</v>
      </c>
      <c r="BK56" s="33">
        <f t="shared" si="99"/>
        <v>0.58462701353637525</v>
      </c>
      <c r="BL56" s="33">
        <f t="shared" si="99"/>
        <v>1.0343154131589909</v>
      </c>
      <c r="BM56" s="33">
        <f t="shared" si="99"/>
        <v>0.86037750834683602</v>
      </c>
      <c r="BN56" s="33">
        <f t="shared" ref="BN56:CI56" si="100">(BN11*BN7)/BN10</f>
        <v>1.2955676249030772</v>
      </c>
      <c r="BO56" s="33">
        <f t="shared" si="100"/>
        <v>1.0949925738066688</v>
      </c>
      <c r="BP56" s="33">
        <f t="shared" si="100"/>
        <v>1.1155442150654515</v>
      </c>
      <c r="BQ56" s="33">
        <f t="shared" si="100"/>
        <v>0.88647157223677708</v>
      </c>
      <c r="BR56" s="33">
        <f t="shared" si="100"/>
        <v>1.383659028951189</v>
      </c>
      <c r="BS56" s="33">
        <f t="shared" si="100"/>
        <v>1.189017547011558</v>
      </c>
      <c r="BT56" s="33">
        <f t="shared" si="100"/>
        <v>1.2561560859668062</v>
      </c>
      <c r="BU56" s="33">
        <f t="shared" si="100"/>
        <v>0.89742861558937037</v>
      </c>
      <c r="BV56" s="33">
        <f t="shared" si="100"/>
        <v>1.5825994428486889</v>
      </c>
      <c r="BW56" s="33">
        <f t="shared" si="100"/>
        <v>1.2441214243754291</v>
      </c>
      <c r="BX56" s="33">
        <f t="shared" si="100"/>
        <v>1.26517372480012</v>
      </c>
      <c r="BY56" s="33">
        <f t="shared" si="100"/>
        <v>0.98931088253872035</v>
      </c>
      <c r="BZ56" s="33">
        <f t="shared" si="100"/>
        <v>1.2214568960717553</v>
      </c>
      <c r="CA56" s="33">
        <f t="shared" si="100"/>
        <v>1.0284067950566493</v>
      </c>
      <c r="CB56" s="33">
        <f t="shared" si="100"/>
        <v>0.97203896338924523</v>
      </c>
      <c r="CC56" s="33">
        <f t="shared" si="100"/>
        <v>0.65965617558379253</v>
      </c>
      <c r="CD56" s="33">
        <f t="shared" si="100"/>
        <v>1.1004209186823706</v>
      </c>
      <c r="CE56" s="33">
        <f t="shared" si="100"/>
        <v>0.91253083550366276</v>
      </c>
      <c r="CF56" s="33">
        <f t="shared" si="100"/>
        <v>0.95729628742679174</v>
      </c>
      <c r="CG56" s="33">
        <f t="shared" si="100"/>
        <v>0.74547293746189458</v>
      </c>
      <c r="CH56" s="33">
        <f t="shared" si="100"/>
        <v>1.1119312380657387</v>
      </c>
      <c r="CI56" s="33">
        <f t="shared" si="100"/>
        <v>0.93726864057842207</v>
      </c>
      <c r="CJ56" s="24" t="s">
        <v>70</v>
      </c>
    </row>
    <row r="57" spans="1:90">
      <c r="A57" s="5" t="s">
        <v>31</v>
      </c>
      <c r="B57" s="1">
        <v>3.2000000000000001E-2</v>
      </c>
      <c r="C57" s="1">
        <v>0.11400000000000002</v>
      </c>
      <c r="D57" s="1">
        <v>7.2000000000000008E-2</v>
      </c>
      <c r="E57" s="1">
        <v>0.17300000000000001</v>
      </c>
      <c r="F57" s="1">
        <v>0.129</v>
      </c>
      <c r="G57" s="1">
        <v>0.154</v>
      </c>
      <c r="H57" s="1">
        <v>0.27999999999999997</v>
      </c>
      <c r="I57" s="1">
        <v>0.25700000000000001</v>
      </c>
      <c r="J57" s="1">
        <v>0.5169999999999999</v>
      </c>
      <c r="K57" s="1">
        <v>0.23699999999999999</v>
      </c>
      <c r="L57" s="1">
        <v>0.20700000000000002</v>
      </c>
      <c r="M57" s="1">
        <v>0.626</v>
      </c>
      <c r="N57" s="1">
        <v>0.31699999999999995</v>
      </c>
      <c r="O57" s="1">
        <v>0.252</v>
      </c>
      <c r="P57" s="1">
        <v>0.43700000000000006</v>
      </c>
      <c r="Q57" s="1">
        <v>-0.122</v>
      </c>
      <c r="R57" s="1">
        <v>1.1020000000000003</v>
      </c>
      <c r="S57" s="1">
        <v>0.25700000000000001</v>
      </c>
      <c r="T57" s="1">
        <v>-0.11499999999999998</v>
      </c>
      <c r="U57" s="1">
        <v>-0.81599999999999973</v>
      </c>
      <c r="V57" s="1">
        <v>-0.16699999999999998</v>
      </c>
      <c r="W57" s="1">
        <v>-0.75800000000000012</v>
      </c>
      <c r="X57" s="1">
        <v>-9.7000000000000086E-2</v>
      </c>
      <c r="Y57" s="1">
        <v>-0.82099999999999995</v>
      </c>
      <c r="Z57" s="1">
        <v>-0.34499999999999975</v>
      </c>
      <c r="AA57" s="1">
        <v>-0.1379999999999999</v>
      </c>
      <c r="AB57" s="1">
        <v>-3.7000000000000019E-2</v>
      </c>
      <c r="AC57" s="1">
        <v>-0.12400000000000025</v>
      </c>
      <c r="AD57" s="1">
        <v>0.47599999999999976</v>
      </c>
      <c r="AE57" s="1">
        <v>-7.7999999999999833E-2</v>
      </c>
      <c r="AF57" s="1">
        <v>-1.2349999999999999</v>
      </c>
      <c r="AG57" s="1">
        <v>-0.41100000000000025</v>
      </c>
      <c r="AH57" s="1">
        <v>-4.7000000000000264E-2</v>
      </c>
      <c r="AI57" s="1">
        <v>-0.54500000000000004</v>
      </c>
      <c r="AJ57" s="1">
        <v>-0.58199999999999996</v>
      </c>
      <c r="AK57" s="1">
        <v>0.57600000000000007</v>
      </c>
      <c r="AL57" s="1">
        <v>-0.84200000000000008</v>
      </c>
      <c r="AM57" s="1">
        <v>-0.72700000000000009</v>
      </c>
      <c r="AN57" s="1">
        <v>-0.6359999999999999</v>
      </c>
      <c r="AO57" s="1">
        <v>-0.10200000000000056</v>
      </c>
      <c r="AP57" s="13">
        <v>0.11099999999999922</v>
      </c>
      <c r="AQ57" s="13">
        <v>-0.81899999999999995</v>
      </c>
      <c r="AR57" s="13">
        <v>-0.56000000000000005</v>
      </c>
      <c r="AS57" s="13">
        <v>-0.35899999999999999</v>
      </c>
      <c r="AT57" s="13">
        <v>0.25399999999999967</v>
      </c>
      <c r="AU57" s="13">
        <v>-2.242</v>
      </c>
      <c r="AV57" s="13">
        <v>-0.62199999999999989</v>
      </c>
      <c r="AW57" s="13">
        <v>6.6999999999999588E-2</v>
      </c>
      <c r="AX57" s="17">
        <v>-0.79099999999999959</v>
      </c>
      <c r="AY57" s="17">
        <v>-0.33899999999999975</v>
      </c>
      <c r="AZ57" s="17">
        <v>-1.7410000000000001</v>
      </c>
      <c r="BA57" s="17">
        <v>1.6369999999999998</v>
      </c>
      <c r="BB57" s="21">
        <v>-0.84300000000000075</v>
      </c>
      <c r="BC57" s="21">
        <v>-0.19699999999999995</v>
      </c>
      <c r="BD57" s="21">
        <v>-0.87699999999999956</v>
      </c>
      <c r="BE57" s="21">
        <v>2.0969999999999995</v>
      </c>
      <c r="BF57" s="21">
        <v>-1.5079999999999996</v>
      </c>
      <c r="BG57" s="21">
        <v>-1.1319999999999999</v>
      </c>
      <c r="BH57" s="21">
        <v>-2.484</v>
      </c>
      <c r="BI57" s="21">
        <v>-0.42800000000000082</v>
      </c>
      <c r="BJ57" s="21">
        <v>-0.73899999999999966</v>
      </c>
      <c r="BK57" s="21">
        <v>-0.57300000000000006</v>
      </c>
      <c r="BL57" s="21">
        <v>-1.8860000000000003</v>
      </c>
      <c r="BM57" s="21">
        <v>-1.6160000000000008</v>
      </c>
      <c r="BN57" s="21">
        <v>0.28700000000000003</v>
      </c>
      <c r="BO57" s="21">
        <v>-1.2939999999999996</v>
      </c>
      <c r="BP57" s="21">
        <v>-2.9860000000000002</v>
      </c>
      <c r="BQ57" s="21">
        <v>-1.7740000000000042</v>
      </c>
      <c r="BR57" s="21">
        <v>1.7500000000000002</v>
      </c>
      <c r="BS57" s="21">
        <v>-1.1290000000000004</v>
      </c>
      <c r="BU57" s="13">
        <v>1.5899999999999994</v>
      </c>
      <c r="BV57" s="13"/>
      <c r="BW57" s="77">
        <v>0</v>
      </c>
      <c r="BX57" s="77">
        <f>BX48-BX49+BX50-BX51+BX52-BX53</f>
        <v>-6.2226615343697631</v>
      </c>
      <c r="BY57" s="33"/>
      <c r="BZ57" s="106">
        <v>2.536</v>
      </c>
      <c r="CA57" s="106">
        <v>1.075</v>
      </c>
      <c r="CB57" s="106">
        <f t="shared" ref="CB57" si="101">CB54-CB55+CB56</f>
        <v>0.88110978901082593</v>
      </c>
      <c r="CC57" s="106"/>
      <c r="CD57" s="106"/>
      <c r="CE57" s="106"/>
      <c r="CF57" s="119">
        <v>-1.9420000000000002</v>
      </c>
      <c r="CG57" s="119">
        <v>3.1929999999999996</v>
      </c>
      <c r="CH57" s="119">
        <v>-2.6870000000000012</v>
      </c>
      <c r="CI57" s="114">
        <v>-1.8499999999999996</v>
      </c>
      <c r="CJ57" s="5" t="s">
        <v>31</v>
      </c>
    </row>
    <row r="58" spans="1:90">
      <c r="A58" s="5" t="s">
        <v>32</v>
      </c>
      <c r="B58" s="1">
        <f t="shared" ref="B58:AG58" si="102">B48-B49+B50-B51+B52-B57</f>
        <v>-8.7399999999999416</v>
      </c>
      <c r="C58" s="1">
        <f t="shared" si="102"/>
        <v>1.9950000000000443</v>
      </c>
      <c r="D58" s="1">
        <f t="shared" si="102"/>
        <v>14.21299999999999</v>
      </c>
      <c r="E58" s="1">
        <f t="shared" si="102"/>
        <v>13.046000000000207</v>
      </c>
      <c r="F58" s="1">
        <f t="shared" si="102"/>
        <v>-8.7160000000000455</v>
      </c>
      <c r="G58" s="1">
        <f t="shared" si="102"/>
        <v>-10.599999999999948</v>
      </c>
      <c r="H58" s="1">
        <f t="shared" si="102"/>
        <v>8.613999999999999</v>
      </c>
      <c r="I58" s="1">
        <f t="shared" si="102"/>
        <v>21.636000000000084</v>
      </c>
      <c r="J58" s="1">
        <f t="shared" si="102"/>
        <v>-5.6369999999999969</v>
      </c>
      <c r="K58" s="1">
        <f t="shared" si="102"/>
        <v>-16.664999999999974</v>
      </c>
      <c r="L58" s="1">
        <f t="shared" si="102"/>
        <v>13.861000000000075</v>
      </c>
      <c r="M58" s="1">
        <f t="shared" si="102"/>
        <v>17.883999999999975</v>
      </c>
      <c r="N58" s="1">
        <f t="shared" si="102"/>
        <v>-2.9420000000001068</v>
      </c>
      <c r="O58" s="1">
        <f t="shared" si="102"/>
        <v>-17.300000000000058</v>
      </c>
      <c r="P58" s="1">
        <f t="shared" si="102"/>
        <v>-3.093999999999947</v>
      </c>
      <c r="Q58" s="1">
        <f t="shared" si="102"/>
        <v>10.966000000000214</v>
      </c>
      <c r="R58" s="1">
        <f t="shared" si="102"/>
        <v>-15.111000000000015</v>
      </c>
      <c r="S58" s="1">
        <f t="shared" si="102"/>
        <v>0.35100000000013198</v>
      </c>
      <c r="T58" s="1">
        <f t="shared" si="102"/>
        <v>33.831000000000095</v>
      </c>
      <c r="U58" s="1">
        <f t="shared" si="102"/>
        <v>50.267999999999986</v>
      </c>
      <c r="V58" s="1">
        <f t="shared" si="102"/>
        <v>10.635999999999951</v>
      </c>
      <c r="W58" s="1">
        <f t="shared" si="102"/>
        <v>1.7739999999998348</v>
      </c>
      <c r="X58" s="1">
        <f t="shared" si="102"/>
        <v>29.09599999999989</v>
      </c>
      <c r="Y58" s="1">
        <f t="shared" si="102"/>
        <v>39.934999999999818</v>
      </c>
      <c r="Z58" s="1">
        <f t="shared" si="102"/>
        <v>3.8039999999998892</v>
      </c>
      <c r="AA58" s="1">
        <f t="shared" si="102"/>
        <v>-9.0409999999999595</v>
      </c>
      <c r="AB58" s="1">
        <f t="shared" si="102"/>
        <v>24.522999999999946</v>
      </c>
      <c r="AC58" s="1">
        <f t="shared" si="102"/>
        <v>34.009000000000178</v>
      </c>
      <c r="AD58" s="1">
        <f t="shared" si="102"/>
        <v>2.2470000000001837</v>
      </c>
      <c r="AE58" s="1">
        <f t="shared" si="102"/>
        <v>-1.8319999999999683</v>
      </c>
      <c r="AF58" s="1">
        <f t="shared" si="102"/>
        <v>26.092000000000041</v>
      </c>
      <c r="AG58" s="1">
        <f t="shared" si="102"/>
        <v>39.029000000000003</v>
      </c>
      <c r="AH58" s="1">
        <f t="shared" ref="AH58:BM58" si="103">AH48-AH49+AH50-AH51+AH52-AH57</f>
        <v>5.5330000000000759</v>
      </c>
      <c r="AI58" s="1">
        <f t="shared" si="103"/>
        <v>1.0089999999999701</v>
      </c>
      <c r="AJ58" s="1">
        <f t="shared" si="103"/>
        <v>23.008000000000102</v>
      </c>
      <c r="AK58" s="1">
        <f t="shared" si="103"/>
        <v>43.25100000000004</v>
      </c>
      <c r="AL58" s="1">
        <f t="shared" si="103"/>
        <v>-3.4590000000002434</v>
      </c>
      <c r="AM58" s="1">
        <f t="shared" si="103"/>
        <v>-14.381000000000146</v>
      </c>
      <c r="AN58" s="1">
        <f t="shared" si="103"/>
        <v>25.180000000000145</v>
      </c>
      <c r="AO58" s="1">
        <f t="shared" si="103"/>
        <v>35.41000000000038</v>
      </c>
      <c r="AP58" s="13">
        <f t="shared" si="103"/>
        <v>3.4260000000000921</v>
      </c>
      <c r="AQ58" s="13">
        <f t="shared" si="103"/>
        <v>4.2170000000000529</v>
      </c>
      <c r="AR58" s="13">
        <f t="shared" si="103"/>
        <v>23.121000000000148</v>
      </c>
      <c r="AS58" s="13">
        <f t="shared" si="103"/>
        <v>43.61399999999994</v>
      </c>
      <c r="AT58" s="13">
        <f t="shared" si="103"/>
        <v>1.6469999999996698</v>
      </c>
      <c r="AU58" s="13">
        <f t="shared" si="103"/>
        <v>13.146000000000267</v>
      </c>
      <c r="AV58" s="13">
        <f t="shared" si="103"/>
        <v>24.957000000000015</v>
      </c>
      <c r="AW58" s="13">
        <f t="shared" si="103"/>
        <v>36.195999999999906</v>
      </c>
      <c r="AX58" s="17">
        <f t="shared" si="103"/>
        <v>-6.3200000000000189</v>
      </c>
      <c r="AY58" s="17">
        <f t="shared" si="103"/>
        <v>-3.9169999999999581</v>
      </c>
      <c r="AZ58" s="17">
        <f t="shared" si="103"/>
        <v>18.648999999999873</v>
      </c>
      <c r="BA58" s="17">
        <f t="shared" si="103"/>
        <v>35.419999999999987</v>
      </c>
      <c r="BB58" s="21">
        <f t="shared" si="103"/>
        <v>-9.132000000000037</v>
      </c>
      <c r="BC58" s="21">
        <f t="shared" si="103"/>
        <v>-16.032999999999976</v>
      </c>
      <c r="BD58" s="21">
        <f t="shared" si="103"/>
        <v>6.4089999999998826</v>
      </c>
      <c r="BE58" s="21">
        <f t="shared" si="103"/>
        <v>20.00199999999996</v>
      </c>
      <c r="BF58" s="21">
        <f t="shared" si="103"/>
        <v>-6.7189999999997347</v>
      </c>
      <c r="BG58" s="21">
        <f t="shared" si="103"/>
        <v>-18.475000000000069</v>
      </c>
      <c r="BH58" s="21">
        <f t="shared" si="103"/>
        <v>18.858999999999945</v>
      </c>
      <c r="BI58" s="21">
        <f t="shared" si="103"/>
        <v>29.95800000000018</v>
      </c>
      <c r="BJ58" s="21">
        <f t="shared" si="103"/>
        <v>-17.851999999999922</v>
      </c>
      <c r="BK58" s="21">
        <f t="shared" si="103"/>
        <v>4.8999999999942312E-2</v>
      </c>
      <c r="BL58" s="21">
        <f t="shared" si="103"/>
        <v>48.056999999999924</v>
      </c>
      <c r="BM58" s="21">
        <f t="shared" si="103"/>
        <v>59.127999999999858</v>
      </c>
      <c r="BN58" s="21">
        <f t="shared" ref="BN58:BS58" si="104">BN48-BN49+BN50-BN51+BN52-BN57</f>
        <v>5.9980000000001956</v>
      </c>
      <c r="BO58" s="21">
        <f t="shared" si="104"/>
        <v>22.189000000000124</v>
      </c>
      <c r="BP58" s="21">
        <f t="shared" si="104"/>
        <v>43.517999999999965</v>
      </c>
      <c r="BQ58" s="21">
        <f t="shared" si="104"/>
        <v>49.281000000000247</v>
      </c>
      <c r="BR58" s="21">
        <f t="shared" si="104"/>
        <v>-8.3000000000001535</v>
      </c>
      <c r="BS58" s="21">
        <f t="shared" si="104"/>
        <v>-26.277999999999924</v>
      </c>
      <c r="BU58" s="13">
        <f>BU48-BU49+BU50-BU51+BU52-BU57</f>
        <v>44.505000000000074</v>
      </c>
      <c r="BV58" s="13"/>
      <c r="BW58" s="77">
        <v>0</v>
      </c>
      <c r="BX58" s="77"/>
      <c r="BY58" s="33"/>
      <c r="BZ58" s="106">
        <v>17.644000000000034</v>
      </c>
      <c r="CA58" s="106">
        <f>CA48-CA49+CA50-CA51+CA52-CA57</f>
        <v>-1.9964492899402841</v>
      </c>
      <c r="CB58" s="106">
        <v>0</v>
      </c>
      <c r="CC58" s="106"/>
      <c r="CD58" s="106"/>
      <c r="CE58" s="106"/>
      <c r="CF58" s="119">
        <v>23.845999999999869</v>
      </c>
      <c r="CG58" s="119">
        <v>35.487000000000307</v>
      </c>
      <c r="CH58" s="119">
        <v>11.759999999999824</v>
      </c>
      <c r="CI58" s="114">
        <f t="shared" ref="CI58" si="105">CI55-CI56+CI57</f>
        <v>-2.6575965851511705</v>
      </c>
      <c r="CJ58" s="5" t="s">
        <v>32</v>
      </c>
    </row>
    <row r="59" spans="1:90">
      <c r="A59" s="7" t="s">
        <v>33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3"/>
      <c r="AQ59" s="13"/>
      <c r="AR59" s="13"/>
      <c r="AS59" s="13"/>
      <c r="AT59" s="13"/>
      <c r="AU59" s="13"/>
      <c r="AV59" s="13"/>
      <c r="AW59" s="13"/>
      <c r="AX59" s="17"/>
      <c r="AY59" s="17"/>
      <c r="AZ59" s="17"/>
      <c r="BA59" s="17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U59" s="13"/>
      <c r="BV59" s="13"/>
      <c r="BW59" s="77">
        <f t="shared" ref="BW59" si="106">BW56-BW57+BW58</f>
        <v>1.2441214243754291</v>
      </c>
      <c r="BX59" s="77">
        <v>38.545000000000201</v>
      </c>
      <c r="BY59" s="33"/>
      <c r="BZ59" s="106"/>
      <c r="CA59" s="106"/>
      <c r="CB59" s="106">
        <v>-1.2690000000000001</v>
      </c>
      <c r="CC59" s="106"/>
      <c r="CD59" s="106"/>
      <c r="CE59" s="106"/>
      <c r="CF59" s="119"/>
      <c r="CG59" s="119"/>
      <c r="CH59" s="119"/>
      <c r="CI59" s="114">
        <f t="shared" ref="CI59" si="107">CI48</f>
        <v>124.542</v>
      </c>
      <c r="CJ59" s="7" t="s">
        <v>33</v>
      </c>
    </row>
    <row r="60" spans="1:90">
      <c r="A60" s="5" t="s">
        <v>24</v>
      </c>
      <c r="B60" s="1">
        <v>-0.37999999999992617</v>
      </c>
      <c r="C60" s="1">
        <v>6.0540000000000633</v>
      </c>
      <c r="D60" s="1">
        <v>24.867999999999974</v>
      </c>
      <c r="E60" s="1">
        <v>12.040000000000189</v>
      </c>
      <c r="F60" s="1">
        <v>13.744000000000007</v>
      </c>
      <c r="G60" s="1">
        <v>1.8370000000000708</v>
      </c>
      <c r="H60" s="1">
        <v>28.618999999999989</v>
      </c>
      <c r="I60" s="1">
        <v>19.787000000000106</v>
      </c>
      <c r="J60" s="1">
        <v>23.283999999999935</v>
      </c>
      <c r="K60" s="1">
        <v>-2.7700000000000067</v>
      </c>
      <c r="L60" s="1">
        <v>37.628000000000085</v>
      </c>
      <c r="M60" s="1">
        <v>25.809000000000033</v>
      </c>
      <c r="N60" s="1">
        <v>24.399999999999928</v>
      </c>
      <c r="O60" s="1">
        <v>-5.8540000000000303</v>
      </c>
      <c r="P60" s="1">
        <v>21.873000000000069</v>
      </c>
      <c r="Q60" s="1">
        <v>13.400000000000196</v>
      </c>
      <c r="R60" s="1">
        <v>-6.6240000000000343</v>
      </c>
      <c r="S60" s="1">
        <v>-14.269999999999888</v>
      </c>
      <c r="T60" s="1">
        <v>34.600000000000108</v>
      </c>
      <c r="U60" s="1">
        <v>32.422999999999981</v>
      </c>
      <c r="V60" s="1">
        <v>21.256999999999923</v>
      </c>
      <c r="W60" s="1">
        <v>-1.875000000000119</v>
      </c>
      <c r="X60" s="1">
        <v>39.415999999999869</v>
      </c>
      <c r="Y60" s="1">
        <v>36.096999999999881</v>
      </c>
      <c r="Z60" s="1">
        <v>28.173999999999911</v>
      </c>
      <c r="AA60" s="1">
        <v>-1.1589999999999527</v>
      </c>
      <c r="AB60" s="1">
        <v>45.610999999999926</v>
      </c>
      <c r="AC60" s="1">
        <v>34.302000000000234</v>
      </c>
      <c r="AD60" s="1">
        <v>18.436000000000199</v>
      </c>
      <c r="AE60" s="1">
        <v>-7.9849999999999532</v>
      </c>
      <c r="AF60" s="1">
        <v>31.266999999999999</v>
      </c>
      <c r="AG60" s="1">
        <v>29.516999999999989</v>
      </c>
      <c r="AH60" s="1">
        <v>18.601000000000106</v>
      </c>
      <c r="AI60" s="1">
        <v>-0.65900000000008507</v>
      </c>
      <c r="AJ60" s="1">
        <v>32.801000000000116</v>
      </c>
      <c r="AK60" s="1">
        <v>35.441000000000123</v>
      </c>
      <c r="AL60" s="1">
        <v>16.050999999999739</v>
      </c>
      <c r="AM60" s="1">
        <v>-10.903000000000137</v>
      </c>
      <c r="AN60" s="1">
        <v>32.961000000000077</v>
      </c>
      <c r="AO60" s="1">
        <v>29.716000000000442</v>
      </c>
      <c r="AP60" s="13">
        <v>20.301000000000059</v>
      </c>
      <c r="AQ60" s="13">
        <v>-1.2829999999999595</v>
      </c>
      <c r="AR60" s="13">
        <v>33.013000000000126</v>
      </c>
      <c r="AS60" s="13">
        <v>38.77000000000001</v>
      </c>
      <c r="AT60" s="13">
        <v>17.523999999999656</v>
      </c>
      <c r="AU60" s="13">
        <v>7.81900000000023</v>
      </c>
      <c r="AV60" s="13">
        <v>34.008000000000052</v>
      </c>
      <c r="AW60" s="13">
        <v>35.705999999999911</v>
      </c>
      <c r="AX60" s="17">
        <v>17.244999999999944</v>
      </c>
      <c r="AY60" s="17">
        <v>-4.7210000000000072</v>
      </c>
      <c r="AZ60" s="17">
        <v>33.824999999999861</v>
      </c>
      <c r="BA60" s="17">
        <v>46.034000000000006</v>
      </c>
      <c r="BB60" s="21">
        <v>11.900999999999952</v>
      </c>
      <c r="BC60" s="21">
        <v>-6.4909999999999251</v>
      </c>
      <c r="BD60" s="21">
        <v>32.604999999999919</v>
      </c>
      <c r="BE60" s="21">
        <v>37.432999999999865</v>
      </c>
      <c r="BF60" s="21">
        <v>20.654000000000281</v>
      </c>
      <c r="BG60" s="21">
        <v>-8.3430000000000639</v>
      </c>
      <c r="BH60" s="21">
        <v>37.066999999999965</v>
      </c>
      <c r="BI60" s="21">
        <v>41.645000000000188</v>
      </c>
      <c r="BJ60" s="21">
        <v>8.958000000000002</v>
      </c>
      <c r="BK60" s="21">
        <v>-6.2100000000000506</v>
      </c>
      <c r="BL60" s="21">
        <v>48.265999999999913</v>
      </c>
      <c r="BM60" s="21">
        <v>56.85799999999999</v>
      </c>
      <c r="BN60" s="21">
        <v>31.042000000000229</v>
      </c>
      <c r="BO60" s="21">
        <v>27.123000000000175</v>
      </c>
      <c r="BP60" s="21">
        <v>49.38299999999996</v>
      </c>
      <c r="BQ60" s="21">
        <v>48.198000000000178</v>
      </c>
      <c r="BR60" s="21">
        <v>25.835999999999885</v>
      </c>
      <c r="BS60" s="21">
        <v>-15.510999999999818</v>
      </c>
      <c r="BU60" s="13">
        <v>34.699000000000069</v>
      </c>
      <c r="BV60" s="13"/>
      <c r="BW60" s="77">
        <v>0</v>
      </c>
      <c r="BX60" s="77">
        <v>0</v>
      </c>
      <c r="BY60" s="33"/>
      <c r="BZ60" s="106">
        <v>27.94500000000005</v>
      </c>
      <c r="CA60" s="106">
        <v>-15.191999999999744</v>
      </c>
      <c r="CB60" s="106">
        <f t="shared" ref="CB60" si="108">CB57-CB58+CB59</f>
        <v>-0.3878902109891742</v>
      </c>
      <c r="CC60" s="106"/>
      <c r="CD60" s="106"/>
      <c r="CE60" s="106"/>
      <c r="CF60" s="119">
        <v>33.72999999999989</v>
      </c>
      <c r="CG60" s="119">
        <v>27.22400000000026</v>
      </c>
      <c r="CH60" s="119">
        <v>27.085999999999839</v>
      </c>
      <c r="CI60" s="114">
        <f t="shared" ref="CI60" si="109">CI58+CI59</f>
        <v>121.88440341484883</v>
      </c>
      <c r="CJ60" s="5" t="s">
        <v>24</v>
      </c>
    </row>
    <row r="61" spans="1:90">
      <c r="A61" s="8" t="s">
        <v>34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7">
        <v>0</v>
      </c>
      <c r="AY61" s="17">
        <v>0</v>
      </c>
      <c r="AZ61" s="17">
        <v>0</v>
      </c>
      <c r="BA61" s="17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U61" s="13">
        <v>0</v>
      </c>
      <c r="BV61" s="13"/>
      <c r="BW61" s="77">
        <v>-0.88200000000000012</v>
      </c>
      <c r="BX61" s="77">
        <v>0</v>
      </c>
      <c r="BY61" s="13">
        <v>9.3520000000000003</v>
      </c>
      <c r="BZ61" s="106">
        <v>0</v>
      </c>
      <c r="CA61" s="106">
        <v>0</v>
      </c>
      <c r="CB61" s="107"/>
      <c r="CC61" s="107"/>
      <c r="CD61" s="107"/>
      <c r="CE61" s="107"/>
      <c r="CF61" s="119" t="s">
        <v>88</v>
      </c>
      <c r="CG61" s="119" t="s">
        <v>88</v>
      </c>
      <c r="CH61" s="119" t="s">
        <v>88</v>
      </c>
      <c r="CI61" s="125"/>
      <c r="CJ61" s="8" t="s">
        <v>34</v>
      </c>
    </row>
    <row r="62" spans="1:90">
      <c r="A62" s="8" t="s">
        <v>35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7">
        <v>0</v>
      </c>
      <c r="AY62" s="17">
        <v>0</v>
      </c>
      <c r="AZ62" s="17">
        <v>0</v>
      </c>
      <c r="BA62" s="17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U62" s="13">
        <v>0</v>
      </c>
      <c r="BV62" s="13"/>
      <c r="BW62" s="77">
        <f t="shared" ref="BW62" si="110">BW59-BW60+BW61</f>
        <v>0.36212142437542894</v>
      </c>
      <c r="BX62" s="77">
        <f t="shared" ref="BX62" si="111">BX59-BX60+BX61</f>
        <v>38.545000000000201</v>
      </c>
      <c r="BY62" s="13">
        <v>13.273999999999999</v>
      </c>
      <c r="BZ62" s="106">
        <v>0</v>
      </c>
      <c r="CA62" s="106">
        <v>0</v>
      </c>
      <c r="CB62" s="107"/>
      <c r="CC62" s="107"/>
      <c r="CD62" s="107"/>
      <c r="CE62" s="107"/>
      <c r="CF62" s="119" t="s">
        <v>88</v>
      </c>
      <c r="CG62" s="119" t="s">
        <v>88</v>
      </c>
      <c r="CH62" s="119" t="s">
        <v>88</v>
      </c>
      <c r="CI62" s="125"/>
      <c r="CJ62" s="8" t="s">
        <v>35</v>
      </c>
    </row>
    <row r="63" spans="1:90">
      <c r="A63" s="5" t="s">
        <v>36</v>
      </c>
      <c r="B63" s="1">
        <f t="shared" ref="B63:BM63" si="112">B60-B61+B62</f>
        <v>-0.37999999999992617</v>
      </c>
      <c r="C63" s="1">
        <f t="shared" si="112"/>
        <v>6.0540000000000633</v>
      </c>
      <c r="D63" s="1">
        <f t="shared" si="112"/>
        <v>24.867999999999974</v>
      </c>
      <c r="E63" s="1">
        <f t="shared" si="112"/>
        <v>12.040000000000189</v>
      </c>
      <c r="F63" s="1">
        <f t="shared" si="112"/>
        <v>13.744000000000007</v>
      </c>
      <c r="G63" s="1">
        <f t="shared" si="112"/>
        <v>1.8370000000000708</v>
      </c>
      <c r="H63" s="1">
        <f t="shared" si="112"/>
        <v>28.618999999999989</v>
      </c>
      <c r="I63" s="1">
        <f t="shared" si="112"/>
        <v>19.787000000000106</v>
      </c>
      <c r="J63" s="1">
        <f t="shared" si="112"/>
        <v>23.283999999999935</v>
      </c>
      <c r="K63" s="1">
        <f t="shared" si="112"/>
        <v>-2.7700000000000067</v>
      </c>
      <c r="L63" s="1">
        <f t="shared" si="112"/>
        <v>37.628000000000085</v>
      </c>
      <c r="M63" s="1">
        <f t="shared" si="112"/>
        <v>25.809000000000033</v>
      </c>
      <c r="N63" s="1">
        <f t="shared" si="112"/>
        <v>24.399999999999928</v>
      </c>
      <c r="O63" s="1">
        <f t="shared" si="112"/>
        <v>-5.8540000000000303</v>
      </c>
      <c r="P63" s="1">
        <f t="shared" si="112"/>
        <v>21.873000000000069</v>
      </c>
      <c r="Q63" s="1">
        <f t="shared" si="112"/>
        <v>13.400000000000196</v>
      </c>
      <c r="R63" s="1">
        <f t="shared" si="112"/>
        <v>-6.6240000000000343</v>
      </c>
      <c r="S63" s="1">
        <f t="shared" si="112"/>
        <v>-14.269999999999888</v>
      </c>
      <c r="T63" s="1">
        <f t="shared" si="112"/>
        <v>34.600000000000108</v>
      </c>
      <c r="U63" s="1">
        <f t="shared" si="112"/>
        <v>32.422999999999981</v>
      </c>
      <c r="V63" s="1">
        <f t="shared" si="112"/>
        <v>21.256999999999923</v>
      </c>
      <c r="W63" s="1">
        <f t="shared" si="112"/>
        <v>-1.875000000000119</v>
      </c>
      <c r="X63" s="1">
        <f t="shared" si="112"/>
        <v>39.415999999999869</v>
      </c>
      <c r="Y63" s="1">
        <f t="shared" si="112"/>
        <v>36.096999999999881</v>
      </c>
      <c r="Z63" s="1">
        <f t="shared" si="112"/>
        <v>28.173999999999911</v>
      </c>
      <c r="AA63" s="1">
        <f t="shared" si="112"/>
        <v>-1.1589999999999527</v>
      </c>
      <c r="AB63" s="1">
        <f t="shared" si="112"/>
        <v>45.610999999999926</v>
      </c>
      <c r="AC63" s="1">
        <f t="shared" si="112"/>
        <v>34.302000000000234</v>
      </c>
      <c r="AD63" s="1">
        <f t="shared" si="112"/>
        <v>18.436000000000199</v>
      </c>
      <c r="AE63" s="1">
        <f t="shared" si="112"/>
        <v>-7.9849999999999532</v>
      </c>
      <c r="AF63" s="1">
        <f t="shared" si="112"/>
        <v>31.266999999999999</v>
      </c>
      <c r="AG63" s="1">
        <f t="shared" si="112"/>
        <v>29.516999999999989</v>
      </c>
      <c r="AH63" s="1">
        <f t="shared" si="112"/>
        <v>18.601000000000106</v>
      </c>
      <c r="AI63" s="1">
        <f t="shared" si="112"/>
        <v>-0.65900000000008507</v>
      </c>
      <c r="AJ63" s="1">
        <f t="shared" si="112"/>
        <v>32.801000000000116</v>
      </c>
      <c r="AK63" s="1">
        <f t="shared" si="112"/>
        <v>35.441000000000123</v>
      </c>
      <c r="AL63" s="1">
        <f t="shared" si="112"/>
        <v>16.050999999999739</v>
      </c>
      <c r="AM63" s="1">
        <f t="shared" si="112"/>
        <v>-10.903000000000137</v>
      </c>
      <c r="AN63" s="1">
        <f t="shared" si="112"/>
        <v>32.961000000000077</v>
      </c>
      <c r="AO63" s="1">
        <f t="shared" si="112"/>
        <v>29.716000000000442</v>
      </c>
      <c r="AP63" s="13">
        <f t="shared" si="112"/>
        <v>20.301000000000059</v>
      </c>
      <c r="AQ63" s="13">
        <f t="shared" si="112"/>
        <v>-1.2829999999999595</v>
      </c>
      <c r="AR63" s="13">
        <f t="shared" si="112"/>
        <v>33.013000000000126</v>
      </c>
      <c r="AS63" s="13">
        <f t="shared" si="112"/>
        <v>38.77000000000001</v>
      </c>
      <c r="AT63" s="13">
        <f t="shared" si="112"/>
        <v>17.523999999999656</v>
      </c>
      <c r="AU63" s="13">
        <f t="shared" si="112"/>
        <v>7.81900000000023</v>
      </c>
      <c r="AV63" s="13">
        <f t="shared" si="112"/>
        <v>34.008000000000052</v>
      </c>
      <c r="AW63" s="13">
        <f t="shared" si="112"/>
        <v>35.705999999999911</v>
      </c>
      <c r="AX63" s="17">
        <f t="shared" si="112"/>
        <v>17.244999999999944</v>
      </c>
      <c r="AY63" s="17">
        <f t="shared" si="112"/>
        <v>-4.7210000000000072</v>
      </c>
      <c r="AZ63" s="17">
        <f t="shared" si="112"/>
        <v>33.824999999999861</v>
      </c>
      <c r="BA63" s="17">
        <f t="shared" si="112"/>
        <v>46.034000000000006</v>
      </c>
      <c r="BB63" s="21">
        <f t="shared" si="112"/>
        <v>11.900999999999952</v>
      </c>
      <c r="BC63" s="21">
        <f t="shared" si="112"/>
        <v>-6.4909999999999251</v>
      </c>
      <c r="BD63" s="21">
        <f t="shared" si="112"/>
        <v>32.604999999999919</v>
      </c>
      <c r="BE63" s="21">
        <f t="shared" si="112"/>
        <v>37.432999999999865</v>
      </c>
      <c r="BF63" s="21">
        <f t="shared" si="112"/>
        <v>20.654000000000281</v>
      </c>
      <c r="BG63" s="21">
        <f t="shared" si="112"/>
        <v>-8.3430000000000639</v>
      </c>
      <c r="BH63" s="21">
        <f t="shared" si="112"/>
        <v>37.066999999999965</v>
      </c>
      <c r="BI63" s="21">
        <f t="shared" si="112"/>
        <v>41.645000000000188</v>
      </c>
      <c r="BJ63" s="21">
        <f t="shared" si="112"/>
        <v>8.958000000000002</v>
      </c>
      <c r="BK63" s="21">
        <f t="shared" si="112"/>
        <v>-6.2100000000000506</v>
      </c>
      <c r="BL63" s="21">
        <f t="shared" si="112"/>
        <v>48.265999999999913</v>
      </c>
      <c r="BM63" s="21">
        <f t="shared" si="112"/>
        <v>56.85799999999999</v>
      </c>
      <c r="BN63" s="21">
        <f t="shared" ref="BN63:BS63" si="113">BN60-BN61+BN62</f>
        <v>31.042000000000229</v>
      </c>
      <c r="BO63" s="21">
        <f t="shared" si="113"/>
        <v>27.123000000000175</v>
      </c>
      <c r="BP63" s="21">
        <f t="shared" si="113"/>
        <v>49.38299999999996</v>
      </c>
      <c r="BQ63" s="21">
        <f t="shared" si="113"/>
        <v>48.198000000000178</v>
      </c>
      <c r="BR63" s="21">
        <f t="shared" si="113"/>
        <v>25.835999999999885</v>
      </c>
      <c r="BS63" s="21">
        <f t="shared" si="113"/>
        <v>-15.510999999999818</v>
      </c>
      <c r="BU63" s="13">
        <f t="shared" ref="BU63" si="114">BU60-BU61+BU62</f>
        <v>34.699000000000069</v>
      </c>
      <c r="BV63" s="13"/>
      <c r="BW63" s="78"/>
      <c r="BX63" s="77">
        <v>0</v>
      </c>
      <c r="BY63" s="13">
        <f>BY9-BY10-BY61+BY62</f>
        <v>114.89300000000023</v>
      </c>
      <c r="BZ63" s="106">
        <v>27.94500000000005</v>
      </c>
      <c r="CA63" s="106">
        <f t="shared" ref="CA63" si="115">CA60-CA61+CA62</f>
        <v>-15.191999999999744</v>
      </c>
      <c r="CB63" s="107"/>
      <c r="CC63" s="107"/>
      <c r="CD63" s="107"/>
      <c r="CE63" s="107"/>
      <c r="CF63" s="119">
        <v>33.72999999999989</v>
      </c>
      <c r="CG63" s="119">
        <v>27.22400000000026</v>
      </c>
      <c r="CH63" s="119">
        <v>27.085999999999839</v>
      </c>
      <c r="CI63" s="125"/>
      <c r="CJ63" s="5" t="s">
        <v>36</v>
      </c>
    </row>
    <row r="64" spans="1:90">
      <c r="A64" s="5" t="s">
        <v>37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7">
        <v>0</v>
      </c>
      <c r="AY64" s="17">
        <v>0</v>
      </c>
      <c r="AZ64" s="17">
        <v>0</v>
      </c>
      <c r="BA64" s="17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U64" s="13">
        <v>0</v>
      </c>
      <c r="BV64" s="13"/>
      <c r="BW64" s="78"/>
      <c r="BX64" s="77">
        <v>-0.88200000000000012</v>
      </c>
      <c r="BY64" s="13">
        <v>0</v>
      </c>
      <c r="BZ64" s="106">
        <v>0</v>
      </c>
      <c r="CA64" s="106">
        <v>0</v>
      </c>
      <c r="CB64" s="107"/>
      <c r="CC64" s="107"/>
      <c r="CD64" s="107"/>
      <c r="CE64" s="107"/>
      <c r="CF64" s="119" t="s">
        <v>88</v>
      </c>
      <c r="CG64" s="119" t="s">
        <v>88</v>
      </c>
      <c r="CH64" s="119" t="s">
        <v>88</v>
      </c>
      <c r="CI64" s="120"/>
      <c r="CJ64" s="5" t="s">
        <v>37</v>
      </c>
    </row>
    <row r="65" spans="1:90" ht="20.399999999999999">
      <c r="A65" s="6" t="s">
        <v>26</v>
      </c>
      <c r="B65" s="1">
        <v>-1.3520000000000003</v>
      </c>
      <c r="C65" s="1">
        <v>-1.3520000000000003</v>
      </c>
      <c r="D65" s="1">
        <v>-1.3520000000000003</v>
      </c>
      <c r="E65" s="1">
        <v>-1.351</v>
      </c>
      <c r="F65" s="1">
        <v>-2.0479999999999996</v>
      </c>
      <c r="G65" s="1">
        <v>-2.0479999999999996</v>
      </c>
      <c r="H65" s="1">
        <v>-2.0479999999999996</v>
      </c>
      <c r="I65" s="1">
        <v>-2.0500000000000003</v>
      </c>
      <c r="J65" s="1">
        <v>-0.38499999999999979</v>
      </c>
      <c r="K65" s="1">
        <v>-0.38499999999999979</v>
      </c>
      <c r="L65" s="1">
        <v>-0.38499999999999979</v>
      </c>
      <c r="M65" s="1">
        <v>-0.3879999999999999</v>
      </c>
      <c r="N65" s="1">
        <v>-0.46799999999999997</v>
      </c>
      <c r="O65" s="1">
        <v>-0.46799999999999997</v>
      </c>
      <c r="P65" s="1">
        <v>-0.46799999999999997</v>
      </c>
      <c r="Q65" s="1">
        <v>-0.46600000000000019</v>
      </c>
      <c r="R65" s="1">
        <v>-1.8330000000000002</v>
      </c>
      <c r="S65" s="1">
        <v>-1.8330000000000002</v>
      </c>
      <c r="T65" s="1">
        <v>-1.8330000000000002</v>
      </c>
      <c r="U65" s="1">
        <v>-1.8330000000000002</v>
      </c>
      <c r="V65" s="1">
        <v>-1.19</v>
      </c>
      <c r="W65" s="1">
        <v>-1.19</v>
      </c>
      <c r="X65" s="1">
        <v>-1.19</v>
      </c>
      <c r="Y65" s="1">
        <v>-1.1870000000000003</v>
      </c>
      <c r="Z65" s="1">
        <v>-1.4130000000000003</v>
      </c>
      <c r="AA65" s="1">
        <v>-1.4130000000000003</v>
      </c>
      <c r="AB65" s="1">
        <v>-1.4130000000000003</v>
      </c>
      <c r="AC65" s="1">
        <v>-1.4170000000000003</v>
      </c>
      <c r="AD65" s="1">
        <v>-1.9030000000000005</v>
      </c>
      <c r="AE65" s="1">
        <v>-1.9030000000000005</v>
      </c>
      <c r="AF65" s="1">
        <v>-1.9030000000000005</v>
      </c>
      <c r="AG65" s="1">
        <v>-1.9030000000000005</v>
      </c>
      <c r="AH65" s="1">
        <v>-1.52</v>
      </c>
      <c r="AI65" s="1">
        <v>-1.52</v>
      </c>
      <c r="AJ65" s="1">
        <v>-1.52</v>
      </c>
      <c r="AK65" s="1">
        <v>-1.5209999999999999</v>
      </c>
      <c r="AL65" s="1">
        <v>-1.4819999999999998</v>
      </c>
      <c r="AM65" s="1">
        <v>-1.4819999999999998</v>
      </c>
      <c r="AN65" s="1">
        <v>-1.4819999999999998</v>
      </c>
      <c r="AO65" s="1">
        <v>-1.4849999999999999</v>
      </c>
      <c r="AP65" s="13">
        <v>-1.2930000000000001</v>
      </c>
      <c r="AQ65" s="13">
        <v>-1.2930000000000001</v>
      </c>
      <c r="AR65" s="13">
        <v>-1.2930000000000001</v>
      </c>
      <c r="AS65" s="13">
        <v>-1.2929999999999997</v>
      </c>
      <c r="AT65" s="13">
        <v>-0.80399999999999983</v>
      </c>
      <c r="AU65" s="13">
        <v>-0.80399999999999983</v>
      </c>
      <c r="AV65" s="13">
        <v>-0.80399999999999983</v>
      </c>
      <c r="AW65" s="13">
        <v>-0.80400000000000027</v>
      </c>
      <c r="AX65" s="17">
        <v>-1.7230000000000003</v>
      </c>
      <c r="AY65" s="17">
        <v>-1.7230000000000003</v>
      </c>
      <c r="AZ65" s="17">
        <v>-1.7230000000000003</v>
      </c>
      <c r="BA65" s="17">
        <v>-1.7230000000000003</v>
      </c>
      <c r="BB65" s="21">
        <v>-1.5190000000000001</v>
      </c>
      <c r="BC65" s="21">
        <v>-1.5190000000000001</v>
      </c>
      <c r="BD65" s="21">
        <v>-1.5190000000000001</v>
      </c>
      <c r="BE65" s="21">
        <v>-1.5179999999999998</v>
      </c>
      <c r="BF65" s="21">
        <v>-1.8870000000000005</v>
      </c>
      <c r="BG65" s="21">
        <v>-1.8870000000000005</v>
      </c>
      <c r="BH65" s="21">
        <v>-1.8870000000000005</v>
      </c>
      <c r="BI65" s="21">
        <v>-1.8880000000000003</v>
      </c>
      <c r="BJ65" s="21">
        <v>-1.4580000000000002</v>
      </c>
      <c r="BK65" s="21">
        <v>-1.4580000000000002</v>
      </c>
      <c r="BL65" s="21">
        <v>-1.4580000000000002</v>
      </c>
      <c r="BM65" s="21">
        <v>-1.4600000000000004</v>
      </c>
      <c r="BN65" s="21">
        <v>-1.0640000000000001</v>
      </c>
      <c r="BO65" s="21">
        <v>-1.0640000000000001</v>
      </c>
      <c r="BP65" s="21">
        <v>-1.0640000000000001</v>
      </c>
      <c r="BQ65" s="21">
        <v>-1.06</v>
      </c>
      <c r="BR65" s="21">
        <v>-1.0640000000000001</v>
      </c>
      <c r="BS65" s="21">
        <v>-1.0640000000000001</v>
      </c>
      <c r="BU65" s="13">
        <v>-1.06</v>
      </c>
      <c r="BV65" s="13"/>
      <c r="BW65" s="78"/>
      <c r="BX65" s="77">
        <f t="shared" ref="BX65" si="116">BX62-BX63+BX64</f>
        <v>37.663000000000203</v>
      </c>
      <c r="BY65" s="13">
        <v>0</v>
      </c>
      <c r="BZ65" s="106">
        <v>-1.2690000000000001</v>
      </c>
      <c r="CA65" s="106">
        <v>-1.2690000000000001</v>
      </c>
      <c r="CB65" s="107"/>
      <c r="CC65" s="107"/>
      <c r="CD65" s="107"/>
      <c r="CE65" s="107"/>
      <c r="CF65" s="119">
        <v>-2.17</v>
      </c>
      <c r="CG65" s="119">
        <v>-2.1719999999999997</v>
      </c>
      <c r="CH65" s="119">
        <v>-2.17</v>
      </c>
      <c r="CI65" s="120"/>
      <c r="CJ65" s="6" t="s">
        <v>26</v>
      </c>
    </row>
    <row r="66" spans="1:90">
      <c r="A66" s="5" t="s">
        <v>27</v>
      </c>
      <c r="B66" s="1">
        <f t="shared" ref="B66:BM66" si="117">B63-B64+B65</f>
        <v>-1.7319999999999265</v>
      </c>
      <c r="C66" s="1">
        <f t="shared" si="117"/>
        <v>4.702000000000063</v>
      </c>
      <c r="D66" s="1">
        <f t="shared" si="117"/>
        <v>23.515999999999973</v>
      </c>
      <c r="E66" s="1">
        <f t="shared" si="117"/>
        <v>10.689000000000188</v>
      </c>
      <c r="F66" s="1">
        <f t="shared" si="117"/>
        <v>11.696000000000007</v>
      </c>
      <c r="G66" s="1">
        <f t="shared" si="117"/>
        <v>-0.2109999999999288</v>
      </c>
      <c r="H66" s="1">
        <f t="shared" si="117"/>
        <v>26.570999999999991</v>
      </c>
      <c r="I66" s="1">
        <f t="shared" si="117"/>
        <v>17.737000000000105</v>
      </c>
      <c r="J66" s="1">
        <f t="shared" si="117"/>
        <v>22.898999999999937</v>
      </c>
      <c r="K66" s="1">
        <f t="shared" si="117"/>
        <v>-3.1550000000000065</v>
      </c>
      <c r="L66" s="1">
        <f t="shared" si="117"/>
        <v>37.243000000000087</v>
      </c>
      <c r="M66" s="1">
        <f t="shared" si="117"/>
        <v>25.421000000000035</v>
      </c>
      <c r="N66" s="1">
        <f t="shared" si="117"/>
        <v>23.931999999999928</v>
      </c>
      <c r="O66" s="1">
        <f t="shared" si="117"/>
        <v>-6.3220000000000303</v>
      </c>
      <c r="P66" s="1">
        <f t="shared" si="117"/>
        <v>21.405000000000069</v>
      </c>
      <c r="Q66" s="1">
        <f t="shared" si="117"/>
        <v>12.934000000000196</v>
      </c>
      <c r="R66" s="1">
        <f t="shared" si="117"/>
        <v>-8.4570000000000345</v>
      </c>
      <c r="S66" s="1">
        <f t="shared" si="117"/>
        <v>-16.102999999999888</v>
      </c>
      <c r="T66" s="1">
        <f t="shared" si="117"/>
        <v>32.76700000000011</v>
      </c>
      <c r="U66" s="1">
        <f t="shared" si="117"/>
        <v>30.589999999999982</v>
      </c>
      <c r="V66" s="1">
        <f t="shared" si="117"/>
        <v>20.066999999999922</v>
      </c>
      <c r="W66" s="1">
        <f t="shared" si="117"/>
        <v>-3.065000000000119</v>
      </c>
      <c r="X66" s="1">
        <f t="shared" si="117"/>
        <v>38.225999999999871</v>
      </c>
      <c r="Y66" s="1">
        <f t="shared" si="117"/>
        <v>34.909999999999883</v>
      </c>
      <c r="Z66" s="1">
        <f t="shared" si="117"/>
        <v>26.76099999999991</v>
      </c>
      <c r="AA66" s="1">
        <f t="shared" si="117"/>
        <v>-2.571999999999953</v>
      </c>
      <c r="AB66" s="1">
        <f t="shared" si="117"/>
        <v>44.197999999999922</v>
      </c>
      <c r="AC66" s="1">
        <f t="shared" si="117"/>
        <v>32.885000000000232</v>
      </c>
      <c r="AD66" s="1">
        <f t="shared" si="117"/>
        <v>16.5330000000002</v>
      </c>
      <c r="AE66" s="1">
        <f t="shared" si="117"/>
        <v>-9.8879999999999537</v>
      </c>
      <c r="AF66" s="1">
        <f t="shared" si="117"/>
        <v>29.363999999999997</v>
      </c>
      <c r="AG66" s="1">
        <f t="shared" si="117"/>
        <v>27.61399999999999</v>
      </c>
      <c r="AH66" s="1">
        <f t="shared" si="117"/>
        <v>17.081000000000106</v>
      </c>
      <c r="AI66" s="1">
        <f t="shared" si="117"/>
        <v>-2.1790000000000851</v>
      </c>
      <c r="AJ66" s="1">
        <f t="shared" si="117"/>
        <v>31.281000000000116</v>
      </c>
      <c r="AK66" s="1">
        <f t="shared" si="117"/>
        <v>33.920000000000122</v>
      </c>
      <c r="AL66" s="1">
        <f t="shared" si="117"/>
        <v>14.56899999999974</v>
      </c>
      <c r="AM66" s="1">
        <f t="shared" si="117"/>
        <v>-12.385000000000137</v>
      </c>
      <c r="AN66" s="1">
        <f t="shared" si="117"/>
        <v>31.479000000000077</v>
      </c>
      <c r="AO66" s="1">
        <f t="shared" si="117"/>
        <v>28.231000000000442</v>
      </c>
      <c r="AP66" s="13">
        <f t="shared" si="117"/>
        <v>19.00800000000006</v>
      </c>
      <c r="AQ66" s="13">
        <f t="shared" si="117"/>
        <v>-2.5759999999999597</v>
      </c>
      <c r="AR66" s="13">
        <f t="shared" si="117"/>
        <v>31.720000000000127</v>
      </c>
      <c r="AS66" s="13">
        <f t="shared" si="117"/>
        <v>37.477000000000011</v>
      </c>
      <c r="AT66" s="13">
        <f t="shared" si="117"/>
        <v>16.719999999999658</v>
      </c>
      <c r="AU66" s="13">
        <f t="shared" si="117"/>
        <v>7.0150000000002297</v>
      </c>
      <c r="AV66" s="13">
        <f t="shared" si="117"/>
        <v>33.20400000000005</v>
      </c>
      <c r="AW66" s="13">
        <f t="shared" si="117"/>
        <v>34.901999999999909</v>
      </c>
      <c r="AX66" s="17">
        <f t="shared" si="117"/>
        <v>15.521999999999943</v>
      </c>
      <c r="AY66" s="17">
        <f t="shared" si="117"/>
        <v>-6.4440000000000079</v>
      </c>
      <c r="AZ66" s="17">
        <f t="shared" si="117"/>
        <v>32.101999999999862</v>
      </c>
      <c r="BA66" s="17">
        <f t="shared" si="117"/>
        <v>44.311000000000007</v>
      </c>
      <c r="BB66" s="21">
        <f t="shared" si="117"/>
        <v>10.381999999999952</v>
      </c>
      <c r="BC66" s="21">
        <f t="shared" si="117"/>
        <v>-8.0099999999999252</v>
      </c>
      <c r="BD66" s="21">
        <f t="shared" si="117"/>
        <v>31.08599999999992</v>
      </c>
      <c r="BE66" s="21">
        <f t="shared" si="117"/>
        <v>35.914999999999864</v>
      </c>
      <c r="BF66" s="21">
        <f t="shared" si="117"/>
        <v>18.76700000000028</v>
      </c>
      <c r="BG66" s="21">
        <f t="shared" si="117"/>
        <v>-10.230000000000064</v>
      </c>
      <c r="BH66" s="21">
        <f t="shared" si="117"/>
        <v>35.179999999999964</v>
      </c>
      <c r="BI66" s="21">
        <f t="shared" si="117"/>
        <v>39.75700000000019</v>
      </c>
      <c r="BJ66" s="21">
        <f t="shared" si="117"/>
        <v>7.5000000000000018</v>
      </c>
      <c r="BK66" s="21">
        <f t="shared" si="117"/>
        <v>-7.6680000000000508</v>
      </c>
      <c r="BL66" s="21">
        <f t="shared" si="117"/>
        <v>46.807999999999915</v>
      </c>
      <c r="BM66" s="21">
        <f t="shared" si="117"/>
        <v>55.397999999999989</v>
      </c>
      <c r="BN66" s="21">
        <f t="shared" ref="BN66:BS66" si="118">BN63-BN64+BN65</f>
        <v>29.978000000000229</v>
      </c>
      <c r="BO66" s="21">
        <f t="shared" si="118"/>
        <v>26.059000000000175</v>
      </c>
      <c r="BP66" s="21">
        <f t="shared" si="118"/>
        <v>48.31899999999996</v>
      </c>
      <c r="BQ66" s="21">
        <f t="shared" si="118"/>
        <v>47.138000000000176</v>
      </c>
      <c r="BR66" s="21">
        <f t="shared" si="118"/>
        <v>24.771999999999885</v>
      </c>
      <c r="BS66" s="21">
        <f t="shared" si="118"/>
        <v>-16.574999999999818</v>
      </c>
      <c r="BU66" s="13">
        <f t="shared" ref="BU66" si="119">BU63-BU64+BU65</f>
        <v>33.639000000000067</v>
      </c>
      <c r="BV66" s="13"/>
      <c r="BW66" s="78"/>
      <c r="BX66" s="78"/>
      <c r="BY66" s="13">
        <v>0</v>
      </c>
      <c r="BZ66" s="106">
        <v>26.676000000000052</v>
      </c>
      <c r="CA66" s="106">
        <f t="shared" ref="CA66" si="120">CA63-CA64+CA65</f>
        <v>-16.460999999999743</v>
      </c>
      <c r="CB66" s="107"/>
      <c r="CC66" s="107"/>
      <c r="CD66" s="107"/>
      <c r="CE66" s="107"/>
      <c r="CF66" s="119">
        <v>31.559999999999889</v>
      </c>
      <c r="CG66" s="119">
        <v>25.052000000000259</v>
      </c>
      <c r="CH66" s="119">
        <v>24.91599999999984</v>
      </c>
      <c r="CI66" s="120"/>
      <c r="CJ66" s="5" t="s">
        <v>27</v>
      </c>
    </row>
    <row r="67" spans="1:90" s="47" customFormat="1">
      <c r="A67" s="126" t="s">
        <v>90</v>
      </c>
      <c r="B67" s="127">
        <v>77.2</v>
      </c>
      <c r="C67" s="127">
        <v>77.2</v>
      </c>
      <c r="D67" s="127">
        <v>77.2</v>
      </c>
      <c r="E67" s="127">
        <v>77.2</v>
      </c>
      <c r="F67" s="127">
        <v>81.400000000000006</v>
      </c>
      <c r="G67" s="127">
        <v>81.400000000000006</v>
      </c>
      <c r="H67" s="127">
        <v>81.400000000000006</v>
      </c>
      <c r="I67" s="127">
        <v>81.400000000000006</v>
      </c>
      <c r="J67" s="127">
        <v>82.4</v>
      </c>
      <c r="K67" s="127">
        <v>82.4</v>
      </c>
      <c r="L67" s="127">
        <v>82.4</v>
      </c>
      <c r="M67" s="127">
        <v>82.4</v>
      </c>
      <c r="N67" s="127">
        <v>86.4</v>
      </c>
      <c r="O67" s="127">
        <v>86.4</v>
      </c>
      <c r="P67" s="127">
        <v>86.4</v>
      </c>
      <c r="Q67" s="127">
        <v>86.4</v>
      </c>
      <c r="R67" s="127">
        <v>83.3</v>
      </c>
      <c r="S67" s="127">
        <v>83.3</v>
      </c>
      <c r="T67" s="127">
        <v>83.3</v>
      </c>
      <c r="U67" s="127">
        <v>83.3</v>
      </c>
      <c r="V67" s="127">
        <v>84.6</v>
      </c>
      <c r="W67" s="127">
        <v>84.6</v>
      </c>
      <c r="X67" s="127">
        <v>84.6</v>
      </c>
      <c r="Y67" s="127">
        <v>84.6</v>
      </c>
      <c r="Z67" s="127">
        <v>89</v>
      </c>
      <c r="AA67" s="127">
        <v>89</v>
      </c>
      <c r="AB67" s="127">
        <v>89</v>
      </c>
      <c r="AC67" s="127">
        <v>89</v>
      </c>
      <c r="AD67" s="127">
        <v>90.4</v>
      </c>
      <c r="AE67" s="127">
        <v>90.4</v>
      </c>
      <c r="AF67" s="127">
        <v>90.4</v>
      </c>
      <c r="AG67" s="127">
        <v>90.4</v>
      </c>
      <c r="AH67" s="127">
        <v>90.4</v>
      </c>
      <c r="AI67" s="127">
        <v>90.4</v>
      </c>
      <c r="AJ67" s="127">
        <v>90.4</v>
      </c>
      <c r="AK67" s="127">
        <v>90.4</v>
      </c>
      <c r="AL67" s="127">
        <v>89.5</v>
      </c>
      <c r="AM67" s="127">
        <v>89.5</v>
      </c>
      <c r="AN67" s="127">
        <v>89.5</v>
      </c>
      <c r="AO67" s="127">
        <v>89.5</v>
      </c>
      <c r="AP67" s="128">
        <v>87.9</v>
      </c>
      <c r="AQ67" s="128">
        <v>87.9</v>
      </c>
      <c r="AR67" s="128">
        <v>87.9</v>
      </c>
      <c r="AS67" s="128">
        <v>87.9</v>
      </c>
      <c r="AT67" s="128">
        <v>86.4</v>
      </c>
      <c r="AU67" s="128">
        <v>86.4</v>
      </c>
      <c r="AV67" s="128">
        <v>86.4</v>
      </c>
      <c r="AW67" s="128">
        <v>86.4</v>
      </c>
      <c r="AX67" s="129">
        <v>88.8</v>
      </c>
      <c r="AY67" s="129">
        <v>88.8</v>
      </c>
      <c r="AZ67" s="129">
        <v>88.8</v>
      </c>
      <c r="BA67" s="129">
        <v>88.8</v>
      </c>
      <c r="BB67" s="130">
        <v>91.1</v>
      </c>
      <c r="BC67" s="130">
        <v>91.1</v>
      </c>
      <c r="BD67" s="130">
        <v>91.1</v>
      </c>
      <c r="BE67" s="130">
        <v>91.1</v>
      </c>
      <c r="BF67" s="130">
        <v>92.1</v>
      </c>
      <c r="BG67" s="130">
        <v>92.1</v>
      </c>
      <c r="BH67" s="130">
        <v>92.1</v>
      </c>
      <c r="BI67" s="130">
        <v>92.1</v>
      </c>
      <c r="BJ67" s="130">
        <v>91.2</v>
      </c>
      <c r="BK67" s="130">
        <v>91.2</v>
      </c>
      <c r="BL67" s="130">
        <v>91.2</v>
      </c>
      <c r="BM67" s="130">
        <v>91.2</v>
      </c>
      <c r="BN67" s="130">
        <v>100</v>
      </c>
      <c r="BO67" s="130">
        <v>100</v>
      </c>
      <c r="BP67" s="130">
        <v>100</v>
      </c>
      <c r="BQ67" s="130">
        <v>100</v>
      </c>
      <c r="BR67" s="130">
        <v>129.80000000000001</v>
      </c>
      <c r="BS67" s="130">
        <v>129.80000000000001</v>
      </c>
      <c r="BT67" s="130">
        <v>129.80000000000001</v>
      </c>
      <c r="BU67" s="130">
        <v>129.80000000000001</v>
      </c>
      <c r="BV67" s="131">
        <v>130.1</v>
      </c>
      <c r="BW67" s="131">
        <v>130.1</v>
      </c>
      <c r="BX67" s="131">
        <v>130.1</v>
      </c>
      <c r="BY67" s="131">
        <v>130.1</v>
      </c>
      <c r="BZ67" s="132">
        <v>127.7</v>
      </c>
      <c r="CA67" s="132">
        <v>127.7</v>
      </c>
      <c r="CB67" s="132">
        <v>127.7</v>
      </c>
      <c r="CC67" s="132">
        <v>127.7</v>
      </c>
      <c r="CD67" s="132">
        <v>126.2</v>
      </c>
      <c r="CE67" s="132">
        <v>126.2</v>
      </c>
      <c r="CF67" s="132">
        <v>126.2</v>
      </c>
      <c r="CG67" s="132">
        <v>126.2</v>
      </c>
      <c r="CH67" s="133">
        <v>129</v>
      </c>
      <c r="CI67" s="133">
        <v>129</v>
      </c>
    </row>
    <row r="68" spans="1:90" s="47" customFormat="1">
      <c r="A68" s="126" t="s">
        <v>91</v>
      </c>
      <c r="B68" s="127">
        <f>B67*100/77.2</f>
        <v>100</v>
      </c>
      <c r="C68" s="127">
        <f t="shared" ref="C68:BN68" si="121">C67*100/77.2</f>
        <v>100</v>
      </c>
      <c r="D68" s="127">
        <f t="shared" si="121"/>
        <v>100</v>
      </c>
      <c r="E68" s="127">
        <f t="shared" si="121"/>
        <v>100</v>
      </c>
      <c r="F68" s="127">
        <f t="shared" si="121"/>
        <v>105.44041450777203</v>
      </c>
      <c r="G68" s="127">
        <f t="shared" si="121"/>
        <v>105.44041450777203</v>
      </c>
      <c r="H68" s="127">
        <f t="shared" si="121"/>
        <v>105.44041450777203</v>
      </c>
      <c r="I68" s="127">
        <f t="shared" si="121"/>
        <v>105.44041450777203</v>
      </c>
      <c r="J68" s="127">
        <f t="shared" si="121"/>
        <v>106.73575129533678</v>
      </c>
      <c r="K68" s="127">
        <f t="shared" si="121"/>
        <v>106.73575129533678</v>
      </c>
      <c r="L68" s="127">
        <f t="shared" si="121"/>
        <v>106.73575129533678</v>
      </c>
      <c r="M68" s="127">
        <f t="shared" si="121"/>
        <v>106.73575129533678</v>
      </c>
      <c r="N68" s="127">
        <f t="shared" si="121"/>
        <v>111.91709844559585</v>
      </c>
      <c r="O68" s="127">
        <f t="shared" si="121"/>
        <v>111.91709844559585</v>
      </c>
      <c r="P68" s="127">
        <f t="shared" si="121"/>
        <v>111.91709844559585</v>
      </c>
      <c r="Q68" s="127">
        <f t="shared" si="121"/>
        <v>111.91709844559585</v>
      </c>
      <c r="R68" s="127">
        <f t="shared" si="121"/>
        <v>107.90155440414507</v>
      </c>
      <c r="S68" s="127">
        <f t="shared" si="121"/>
        <v>107.90155440414507</v>
      </c>
      <c r="T68" s="127">
        <f t="shared" si="121"/>
        <v>107.90155440414507</v>
      </c>
      <c r="U68" s="127">
        <f t="shared" si="121"/>
        <v>107.90155440414507</v>
      </c>
      <c r="V68" s="127">
        <f t="shared" si="121"/>
        <v>109.58549222797927</v>
      </c>
      <c r="W68" s="127">
        <f t="shared" si="121"/>
        <v>109.58549222797927</v>
      </c>
      <c r="X68" s="127">
        <f t="shared" si="121"/>
        <v>109.58549222797927</v>
      </c>
      <c r="Y68" s="127">
        <f t="shared" si="121"/>
        <v>109.58549222797927</v>
      </c>
      <c r="Z68" s="127">
        <f t="shared" si="121"/>
        <v>115.28497409326424</v>
      </c>
      <c r="AA68" s="127">
        <f t="shared" si="121"/>
        <v>115.28497409326424</v>
      </c>
      <c r="AB68" s="127">
        <f t="shared" si="121"/>
        <v>115.28497409326424</v>
      </c>
      <c r="AC68" s="127">
        <f t="shared" si="121"/>
        <v>115.28497409326424</v>
      </c>
      <c r="AD68" s="127">
        <f t="shared" si="121"/>
        <v>117.09844559585491</v>
      </c>
      <c r="AE68" s="127">
        <f t="shared" si="121"/>
        <v>117.09844559585491</v>
      </c>
      <c r="AF68" s="127">
        <f t="shared" si="121"/>
        <v>117.09844559585491</v>
      </c>
      <c r="AG68" s="127">
        <f t="shared" si="121"/>
        <v>117.09844559585491</v>
      </c>
      <c r="AH68" s="127">
        <f t="shared" si="121"/>
        <v>117.09844559585491</v>
      </c>
      <c r="AI68" s="127">
        <f t="shared" si="121"/>
        <v>117.09844559585491</v>
      </c>
      <c r="AJ68" s="127">
        <f t="shared" si="121"/>
        <v>117.09844559585491</v>
      </c>
      <c r="AK68" s="127">
        <f t="shared" si="121"/>
        <v>117.09844559585491</v>
      </c>
      <c r="AL68" s="127">
        <f t="shared" si="121"/>
        <v>115.93264248704662</v>
      </c>
      <c r="AM68" s="127">
        <f t="shared" si="121"/>
        <v>115.93264248704662</v>
      </c>
      <c r="AN68" s="127">
        <f t="shared" si="121"/>
        <v>115.93264248704662</v>
      </c>
      <c r="AO68" s="127">
        <f t="shared" si="121"/>
        <v>115.93264248704662</v>
      </c>
      <c r="AP68" s="127">
        <f t="shared" si="121"/>
        <v>113.860103626943</v>
      </c>
      <c r="AQ68" s="127">
        <f t="shared" si="121"/>
        <v>113.860103626943</v>
      </c>
      <c r="AR68" s="127">
        <f t="shared" si="121"/>
        <v>113.860103626943</v>
      </c>
      <c r="AS68" s="127">
        <f t="shared" si="121"/>
        <v>113.860103626943</v>
      </c>
      <c r="AT68" s="127">
        <f t="shared" si="121"/>
        <v>111.91709844559585</v>
      </c>
      <c r="AU68" s="127">
        <f t="shared" si="121"/>
        <v>111.91709844559585</v>
      </c>
      <c r="AV68" s="127">
        <f t="shared" si="121"/>
        <v>111.91709844559585</v>
      </c>
      <c r="AW68" s="127">
        <f t="shared" si="121"/>
        <v>111.91709844559585</v>
      </c>
      <c r="AX68" s="127">
        <f t="shared" si="121"/>
        <v>115.02590673575129</v>
      </c>
      <c r="AY68" s="127">
        <f t="shared" si="121"/>
        <v>115.02590673575129</v>
      </c>
      <c r="AZ68" s="127">
        <f t="shared" si="121"/>
        <v>115.02590673575129</v>
      </c>
      <c r="BA68" s="127">
        <f t="shared" si="121"/>
        <v>115.02590673575129</v>
      </c>
      <c r="BB68" s="127">
        <f t="shared" si="121"/>
        <v>118.00518134715026</v>
      </c>
      <c r="BC68" s="127">
        <f t="shared" si="121"/>
        <v>118.00518134715026</v>
      </c>
      <c r="BD68" s="127">
        <f t="shared" si="121"/>
        <v>118.00518134715026</v>
      </c>
      <c r="BE68" s="127">
        <f t="shared" si="121"/>
        <v>118.00518134715026</v>
      </c>
      <c r="BF68" s="127">
        <f t="shared" si="121"/>
        <v>119.30051813471502</v>
      </c>
      <c r="BG68" s="127">
        <f t="shared" si="121"/>
        <v>119.30051813471502</v>
      </c>
      <c r="BH68" s="127">
        <f t="shared" si="121"/>
        <v>119.30051813471502</v>
      </c>
      <c r="BI68" s="127">
        <f t="shared" si="121"/>
        <v>119.30051813471502</v>
      </c>
      <c r="BJ68" s="127">
        <f t="shared" si="121"/>
        <v>118.13471502590673</v>
      </c>
      <c r="BK68" s="127">
        <f t="shared" si="121"/>
        <v>118.13471502590673</v>
      </c>
      <c r="BL68" s="127">
        <f t="shared" si="121"/>
        <v>118.13471502590673</v>
      </c>
      <c r="BM68" s="127">
        <f t="shared" si="121"/>
        <v>118.13471502590673</v>
      </c>
      <c r="BN68" s="127">
        <f t="shared" si="121"/>
        <v>129.53367875647669</v>
      </c>
      <c r="BO68" s="127">
        <f t="shared" ref="BO68:CI68" si="122">BO67*100/77.2</f>
        <v>129.53367875647669</v>
      </c>
      <c r="BP68" s="127">
        <f t="shared" si="122"/>
        <v>129.53367875647669</v>
      </c>
      <c r="BQ68" s="127">
        <f t="shared" si="122"/>
        <v>129.53367875647669</v>
      </c>
      <c r="BR68" s="127">
        <f t="shared" si="122"/>
        <v>168.13471502590676</v>
      </c>
      <c r="BS68" s="127">
        <f t="shared" si="122"/>
        <v>168.13471502590676</v>
      </c>
      <c r="BT68" s="127">
        <f t="shared" si="122"/>
        <v>168.13471502590676</v>
      </c>
      <c r="BU68" s="127">
        <f t="shared" si="122"/>
        <v>168.13471502590676</v>
      </c>
      <c r="BV68" s="127">
        <f t="shared" si="122"/>
        <v>168.52331606217615</v>
      </c>
      <c r="BW68" s="127">
        <f t="shared" si="122"/>
        <v>168.52331606217615</v>
      </c>
      <c r="BX68" s="127">
        <f t="shared" si="122"/>
        <v>168.52331606217615</v>
      </c>
      <c r="BY68" s="127">
        <f t="shared" si="122"/>
        <v>168.52331606217615</v>
      </c>
      <c r="BZ68" s="127">
        <f t="shared" si="122"/>
        <v>165.41450777202073</v>
      </c>
      <c r="CA68" s="127">
        <f t="shared" si="122"/>
        <v>165.41450777202073</v>
      </c>
      <c r="CB68" s="127">
        <f t="shared" si="122"/>
        <v>165.41450777202073</v>
      </c>
      <c r="CC68" s="127">
        <f t="shared" si="122"/>
        <v>165.41450777202073</v>
      </c>
      <c r="CD68" s="127">
        <f t="shared" si="122"/>
        <v>163.47150259067357</v>
      </c>
      <c r="CE68" s="127">
        <f t="shared" si="122"/>
        <v>163.47150259067357</v>
      </c>
      <c r="CF68" s="127">
        <f t="shared" si="122"/>
        <v>163.47150259067357</v>
      </c>
      <c r="CG68" s="127">
        <f t="shared" si="122"/>
        <v>163.47150259067357</v>
      </c>
      <c r="CH68" s="127">
        <f t="shared" si="122"/>
        <v>167.09844559585491</v>
      </c>
      <c r="CI68" s="127">
        <f t="shared" si="122"/>
        <v>167.09844559585491</v>
      </c>
    </row>
    <row r="69" spans="1:90" s="47" customFormat="1">
      <c r="A69" s="126" t="s">
        <v>93</v>
      </c>
      <c r="B69" s="127">
        <f>C13*100/B68</f>
        <v>2772.0810000000001</v>
      </c>
      <c r="C69" s="127">
        <f t="shared" ref="C69:BN69" si="123">D13*100/C68</f>
        <v>2786.0559999999996</v>
      </c>
      <c r="D69" s="127">
        <f t="shared" si="123"/>
        <v>2813.5632720000008</v>
      </c>
      <c r="E69" s="127">
        <f t="shared" si="123"/>
        <v>2813.4615000000003</v>
      </c>
      <c r="F69" s="127">
        <f t="shared" si="123"/>
        <v>2687.6127272727276</v>
      </c>
      <c r="G69" s="127">
        <f t="shared" si="123"/>
        <v>2706.8249999999998</v>
      </c>
      <c r="H69" s="127">
        <f t="shared" si="123"/>
        <v>2726.1951818181819</v>
      </c>
      <c r="I69" s="127">
        <f t="shared" si="123"/>
        <v>2754.1326668304669</v>
      </c>
      <c r="J69" s="127">
        <f t="shared" si="123"/>
        <v>2758.0120665048548</v>
      </c>
      <c r="K69" s="127">
        <f t="shared" si="123"/>
        <v>2795.3154063106799</v>
      </c>
      <c r="L69" s="127">
        <f t="shared" si="123"/>
        <v>2832.4115053398059</v>
      </c>
      <c r="M69" s="127">
        <f t="shared" si="123"/>
        <v>2857.8023417475729</v>
      </c>
      <c r="N69" s="127">
        <f t="shared" si="123"/>
        <v>2754.5967888888886</v>
      </c>
      <c r="O69" s="127">
        <f t="shared" si="123"/>
        <v>2783.6969000000004</v>
      </c>
      <c r="P69" s="127">
        <f t="shared" si="123"/>
        <v>2813.3888777777784</v>
      </c>
      <c r="Q69" s="127">
        <f t="shared" si="123"/>
        <v>2821.0927050925934</v>
      </c>
      <c r="R69" s="127">
        <f t="shared" si="123"/>
        <v>2939.3562655462192</v>
      </c>
      <c r="S69" s="127">
        <f t="shared" si="123"/>
        <v>2952.6331827130862</v>
      </c>
      <c r="T69" s="127">
        <f t="shared" si="123"/>
        <v>2965.5526444177672</v>
      </c>
      <c r="U69" s="127">
        <f t="shared" si="123"/>
        <v>2954.8345411764712</v>
      </c>
      <c r="V69" s="127">
        <f t="shared" si="123"/>
        <v>2925.3729985815603</v>
      </c>
      <c r="W69" s="127">
        <f t="shared" si="123"/>
        <v>2941.3167148936172</v>
      </c>
      <c r="X69" s="127">
        <f t="shared" si="123"/>
        <v>2956.9116624113476</v>
      </c>
      <c r="Y69" s="127">
        <f t="shared" si="123"/>
        <v>2958.000492671395</v>
      </c>
      <c r="Z69" s="127">
        <f t="shared" si="123"/>
        <v>2833.3886750561801</v>
      </c>
      <c r="AA69" s="127">
        <f t="shared" si="123"/>
        <v>2855.0150840449442</v>
      </c>
      <c r="AB69" s="127">
        <f t="shared" si="123"/>
        <v>2876.5474651685395</v>
      </c>
      <c r="AC69" s="127">
        <f t="shared" si="123"/>
        <v>2888.4163146067422</v>
      </c>
      <c r="AD69" s="127">
        <f t="shared" si="123"/>
        <v>2865.8194247787619</v>
      </c>
      <c r="AE69" s="127">
        <f t="shared" si="123"/>
        <v>2887.9546460176994</v>
      </c>
      <c r="AF69" s="127">
        <f t="shared" si="123"/>
        <v>2910.597132743364</v>
      </c>
      <c r="AG69" s="127">
        <f t="shared" si="123"/>
        <v>2913.229276991151</v>
      </c>
      <c r="AH69" s="127">
        <f t="shared" si="123"/>
        <v>2932.031405309735</v>
      </c>
      <c r="AI69" s="127">
        <f t="shared" si="123"/>
        <v>2950.8335336283194</v>
      </c>
      <c r="AJ69" s="127">
        <f t="shared" si="123"/>
        <v>2971.1948628318592</v>
      </c>
      <c r="AK69" s="127">
        <f t="shared" si="123"/>
        <v>2975.5732300884965</v>
      </c>
      <c r="AL69" s="127">
        <f t="shared" si="123"/>
        <v>3026.683360893855</v>
      </c>
      <c r="AM69" s="127">
        <f t="shared" si="123"/>
        <v>3047.8715262569835</v>
      </c>
      <c r="AN69" s="127">
        <f t="shared" si="123"/>
        <v>3069.243936536313</v>
      </c>
      <c r="AO69" s="127">
        <f t="shared" si="123"/>
        <v>3080.6929984357544</v>
      </c>
      <c r="AP69" s="127">
        <f t="shared" si="123"/>
        <v>3160.1313237770196</v>
      </c>
      <c r="AQ69" s="127">
        <f t="shared" si="123"/>
        <v>3183.4933260523321</v>
      </c>
      <c r="AR69" s="127">
        <f t="shared" si="123"/>
        <v>3205.9675722411835</v>
      </c>
      <c r="AS69" s="127">
        <f t="shared" si="123"/>
        <v>3219.0621501706487</v>
      </c>
      <c r="AT69" s="127">
        <f t="shared" si="123"/>
        <v>3294.4014375000002</v>
      </c>
      <c r="AU69" s="127">
        <f t="shared" si="123"/>
        <v>3313.8542291666668</v>
      </c>
      <c r="AV69" s="127">
        <f t="shared" si="123"/>
        <v>3334.2084916666668</v>
      </c>
      <c r="AW69" s="127">
        <f t="shared" si="123"/>
        <v>3369.3184083333335</v>
      </c>
      <c r="AX69" s="127">
        <f t="shared" si="123"/>
        <v>3312.4167486486485</v>
      </c>
      <c r="AY69" s="127">
        <f t="shared" si="123"/>
        <v>3346.577748648649</v>
      </c>
      <c r="AZ69" s="127">
        <f t="shared" si="123"/>
        <v>3381.4773648648647</v>
      </c>
      <c r="BA69" s="127">
        <f t="shared" si="123"/>
        <v>3424.6402499999999</v>
      </c>
      <c r="BB69" s="127">
        <f t="shared" si="123"/>
        <v>3380.2515740944018</v>
      </c>
      <c r="BC69" s="127">
        <f t="shared" si="123"/>
        <v>3422.3247266739845</v>
      </c>
      <c r="BD69" s="127">
        <f t="shared" si="123"/>
        <v>3465.0728496158072</v>
      </c>
      <c r="BE69" s="127">
        <f t="shared" si="123"/>
        <v>3506.9210120746429</v>
      </c>
      <c r="BF69" s="127">
        <f t="shared" si="123"/>
        <v>3510.2374788273614</v>
      </c>
      <c r="BG69" s="127">
        <f t="shared" si="123"/>
        <v>3551.6312638436489</v>
      </c>
      <c r="BH69" s="127">
        <f t="shared" si="123"/>
        <v>3592.8025016286647</v>
      </c>
      <c r="BI69" s="127">
        <f t="shared" si="123"/>
        <v>3576.5142236699244</v>
      </c>
      <c r="BJ69" s="127">
        <f t="shared" si="123"/>
        <v>3611.0206885964922</v>
      </c>
      <c r="BK69" s="127">
        <f t="shared" si="123"/>
        <v>3616.7531271929829</v>
      </c>
      <c r="BL69" s="127">
        <f t="shared" si="123"/>
        <v>3702.6372807017551</v>
      </c>
      <c r="BM69" s="127">
        <f t="shared" si="123"/>
        <v>3727.5960745614038</v>
      </c>
      <c r="BN69" s="127">
        <f t="shared" si="123"/>
        <v>3408.828532</v>
      </c>
      <c r="BO69" s="127">
        <f t="shared" ref="BO69:CH69" si="124">BP13*100/BO68</f>
        <v>3424.1558200000004</v>
      </c>
      <c r="BP69" s="127">
        <f t="shared" si="124"/>
        <v>3585.0907999999995</v>
      </c>
      <c r="BQ69" s="127">
        <f t="shared" si="124"/>
        <v>3677.7307999999994</v>
      </c>
      <c r="BR69" s="127">
        <f t="shared" si="124"/>
        <v>2904.7540832049299</v>
      </c>
      <c r="BS69" s="127">
        <f t="shared" si="124"/>
        <v>2976.1254237288126</v>
      </c>
      <c r="BT69" s="127">
        <f t="shared" si="124"/>
        <v>3128.8600924499224</v>
      </c>
      <c r="BU69" s="127">
        <f t="shared" si="124"/>
        <v>3149.5078212634817</v>
      </c>
      <c r="BV69" s="127">
        <f t="shared" si="124"/>
        <v>3151.1633666410457</v>
      </c>
      <c r="BW69" s="127">
        <f t="shared" si="124"/>
        <v>3167.2608424289006</v>
      </c>
      <c r="BX69" s="127">
        <f t="shared" si="124"/>
        <v>3163.8429177555727</v>
      </c>
      <c r="BY69" s="127">
        <f t="shared" si="124"/>
        <v>3172.5936356648735</v>
      </c>
      <c r="BZ69" s="127">
        <f t="shared" si="124"/>
        <v>3228.8963476898975</v>
      </c>
      <c r="CA69" s="127">
        <f t="shared" si="124"/>
        <v>3236.0716554424421</v>
      </c>
      <c r="CB69" s="127">
        <f t="shared" si="124"/>
        <v>3240.4715113547368</v>
      </c>
      <c r="CC69" s="127">
        <f t="shared" si="124"/>
        <v>3257.3515301487851</v>
      </c>
      <c r="CD69" s="127">
        <f t="shared" si="124"/>
        <v>3300.7887702060211</v>
      </c>
      <c r="CE69" s="127">
        <f t="shared" si="124"/>
        <v>3313.6845958795557</v>
      </c>
      <c r="CF69" s="127">
        <f t="shared" si="124"/>
        <v>3316.304624405705</v>
      </c>
      <c r="CG69" s="127">
        <f t="shared" si="124"/>
        <v>3332.1856798732169</v>
      </c>
      <c r="CH69" s="127">
        <f t="shared" si="124"/>
        <v>3268.2596062015505</v>
      </c>
      <c r="CI69" s="127"/>
    </row>
    <row r="70" spans="1:90">
      <c r="A70" s="2"/>
      <c r="B70" s="2">
        <v>2004</v>
      </c>
      <c r="C70" s="2">
        <v>2005</v>
      </c>
      <c r="D70" s="2">
        <v>2006</v>
      </c>
      <c r="E70" s="2">
        <v>2007</v>
      </c>
      <c r="F70" s="2">
        <v>2008</v>
      </c>
      <c r="G70" s="2">
        <v>2009</v>
      </c>
      <c r="H70" s="2">
        <v>2010</v>
      </c>
      <c r="I70" s="2">
        <v>2011</v>
      </c>
      <c r="J70" s="2">
        <v>2012</v>
      </c>
      <c r="K70" s="2">
        <v>2013</v>
      </c>
      <c r="L70" s="2">
        <v>2014</v>
      </c>
      <c r="M70" s="2">
        <v>2015</v>
      </c>
      <c r="N70" s="2">
        <v>2016</v>
      </c>
      <c r="O70" s="2">
        <v>2017</v>
      </c>
      <c r="P70" s="2">
        <v>2018</v>
      </c>
      <c r="Q70" s="2">
        <v>2019</v>
      </c>
      <c r="R70" s="2">
        <v>2020</v>
      </c>
      <c r="S70" s="2">
        <v>2021</v>
      </c>
      <c r="T70" s="2"/>
      <c r="U70" s="2"/>
      <c r="V70" s="2"/>
      <c r="W70" s="2"/>
      <c r="X70" s="2"/>
      <c r="Y70" s="2"/>
      <c r="Z70" s="2"/>
      <c r="AA70" s="2">
        <v>2011</v>
      </c>
      <c r="AB70" s="2"/>
      <c r="AC70" s="2"/>
      <c r="AD70" s="2"/>
      <c r="AE70" s="2">
        <v>2012</v>
      </c>
      <c r="AF70" s="2"/>
      <c r="AG70" s="2"/>
      <c r="AH70" s="2"/>
      <c r="AI70" s="2">
        <v>2013</v>
      </c>
      <c r="AJ70" s="2"/>
      <c r="AK70" s="2"/>
      <c r="AL70" s="2"/>
      <c r="AM70" s="2">
        <v>2014</v>
      </c>
      <c r="AN70" s="2"/>
      <c r="AO70" s="2"/>
      <c r="AP70" s="2"/>
      <c r="AQ70" s="12">
        <v>2015</v>
      </c>
      <c r="AR70" s="12"/>
      <c r="AS70" s="12"/>
      <c r="AT70" s="12"/>
      <c r="AU70" s="12">
        <v>2016</v>
      </c>
      <c r="AV70" s="12"/>
      <c r="AW70" s="12"/>
      <c r="AX70" s="12"/>
      <c r="AY70" s="16">
        <v>2017</v>
      </c>
      <c r="AZ70" s="16"/>
      <c r="BA70" s="16"/>
      <c r="BB70" s="16"/>
      <c r="BC70" s="20">
        <v>2018</v>
      </c>
      <c r="BD70" s="20"/>
      <c r="BE70" s="20"/>
      <c r="BF70" s="20"/>
      <c r="BG70" s="20">
        <v>2019</v>
      </c>
      <c r="BH70" s="20"/>
      <c r="BI70" s="20"/>
      <c r="BJ70" s="20"/>
      <c r="BK70" s="20">
        <v>2020</v>
      </c>
      <c r="BL70" s="20"/>
      <c r="BM70" s="20"/>
      <c r="BN70" s="20"/>
      <c r="BO70" s="20">
        <v>2021</v>
      </c>
      <c r="BP70" s="20"/>
      <c r="BQ70" s="20"/>
      <c r="BR70" s="20"/>
      <c r="BS70" s="20">
        <v>2020</v>
      </c>
      <c r="BT70" s="20"/>
      <c r="BU70" s="14"/>
      <c r="BV70" s="14"/>
      <c r="BW70" s="78"/>
      <c r="BX70" s="78"/>
      <c r="BY70" s="13"/>
      <c r="BZ70" s="107"/>
      <c r="CA70" s="107"/>
      <c r="CB70" s="107"/>
      <c r="CC70" s="107"/>
      <c r="CD70" s="107"/>
      <c r="CE70" s="107"/>
      <c r="CF70" s="120"/>
      <c r="CG70" s="120"/>
      <c r="CH70" s="119">
        <v>148.14799999999985</v>
      </c>
      <c r="CI70" s="120"/>
      <c r="CJ70" s="2"/>
    </row>
    <row r="71" spans="1:90">
      <c r="A71" s="28" t="s">
        <v>46</v>
      </c>
      <c r="B71" s="29">
        <v>2757.8290000000002</v>
      </c>
      <c r="C71" s="29">
        <v>2794.1250000000005</v>
      </c>
      <c r="D71" s="29">
        <v>2864.8980000000001</v>
      </c>
      <c r="E71" s="29">
        <v>3019.1640000000002</v>
      </c>
      <c r="F71" s="29">
        <v>3141.8649999999998</v>
      </c>
      <c r="G71" s="29">
        <v>3167.9520000000002</v>
      </c>
      <c r="H71" s="29">
        <v>3215.0499999999997</v>
      </c>
      <c r="I71" s="29">
        <v>3304.0289999999995</v>
      </c>
      <c r="J71" s="29">
        <v>3391.761</v>
      </c>
      <c r="K71" s="29">
        <v>3462.6559999999999</v>
      </c>
      <c r="L71" s="29">
        <v>3547.2749999999996</v>
      </c>
      <c r="M71" s="29">
        <v>3646.5280000000002</v>
      </c>
      <c r="N71" s="29">
        <v>3730.7049999999999</v>
      </c>
      <c r="O71" s="29">
        <v>3887.489</v>
      </c>
      <c r="P71" s="29">
        <v>4086.6609999999996</v>
      </c>
      <c r="Q71" s="29">
        <v>4280.6080000000002</v>
      </c>
      <c r="R71" s="27">
        <v>4445.3</v>
      </c>
      <c r="S71" s="80" t="s">
        <v>65</v>
      </c>
      <c r="V71" s="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4"/>
      <c r="AR71" s="14"/>
      <c r="AS71" s="14"/>
      <c r="AT71" s="14"/>
      <c r="AU71" s="14"/>
      <c r="AV71" s="14"/>
      <c r="AW71" s="14"/>
      <c r="AX71" s="14"/>
      <c r="AY71" s="18"/>
      <c r="AZ71" s="18"/>
      <c r="BA71" s="18"/>
      <c r="BB71" s="18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14"/>
      <c r="BV71" s="14"/>
      <c r="BW71" s="78"/>
      <c r="BX71" s="78"/>
      <c r="BY71" s="13"/>
      <c r="BZ71" s="107"/>
      <c r="CA71" s="107"/>
      <c r="CB71" s="107"/>
      <c r="CC71" s="107"/>
      <c r="CD71" s="107"/>
      <c r="CE71" s="107"/>
      <c r="CF71" s="120"/>
      <c r="CG71" s="120"/>
      <c r="CH71" s="124"/>
      <c r="CI71" s="120"/>
      <c r="CJ71" s="28" t="s">
        <v>46</v>
      </c>
    </row>
    <row r="72" spans="1:90">
      <c r="A72" s="28" t="s">
        <v>42</v>
      </c>
      <c r="B72" s="27">
        <v>4934.192</v>
      </c>
      <c r="C72" s="27">
        <v>5033.2080000000005</v>
      </c>
      <c r="D72" s="27">
        <v>5179.2969999999987</v>
      </c>
      <c r="E72" s="27">
        <v>5466.89</v>
      </c>
      <c r="F72" s="27">
        <v>5704.0630000000001</v>
      </c>
      <c r="G72" s="27">
        <v>5807.3719999999994</v>
      </c>
      <c r="H72" s="27">
        <v>5934.6750000000002</v>
      </c>
      <c r="I72" s="27">
        <v>6118.473</v>
      </c>
      <c r="J72" s="27">
        <v>6311.5640000000003</v>
      </c>
      <c r="K72" s="27">
        <v>6478.9709999999995</v>
      </c>
      <c r="L72" s="27">
        <v>6663.3650000000007</v>
      </c>
      <c r="M72" s="27">
        <v>6861.4700000000012</v>
      </c>
      <c r="N72" s="27">
        <v>7027.4380000000001</v>
      </c>
      <c r="O72" s="27">
        <v>7325.005000000001</v>
      </c>
      <c r="P72" s="27">
        <v>7700.4879999999994</v>
      </c>
      <c r="Q72" s="27">
        <v>8072.012999999999</v>
      </c>
      <c r="R72" s="27">
        <v>8383.8700000000008</v>
      </c>
      <c r="V72" s="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4"/>
      <c r="AR72" s="14"/>
      <c r="AS72" s="14"/>
      <c r="AT72" s="14"/>
      <c r="AU72" s="14"/>
      <c r="AV72" s="14"/>
      <c r="AW72" s="14"/>
      <c r="AX72" s="14"/>
      <c r="AY72" s="18"/>
      <c r="AZ72" s="18"/>
      <c r="BA72" s="18"/>
      <c r="BB72" s="18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14"/>
      <c r="BV72" s="14"/>
      <c r="BW72" s="78"/>
      <c r="BX72" s="78"/>
      <c r="BY72" s="13"/>
      <c r="BZ72" s="107"/>
      <c r="CA72" s="107"/>
      <c r="CB72" s="107"/>
      <c r="CC72" s="107"/>
      <c r="CD72" s="107"/>
      <c r="CE72" s="107"/>
      <c r="CF72" s="120"/>
      <c r="CG72" s="120"/>
      <c r="CH72" s="124"/>
      <c r="CI72" s="120"/>
      <c r="CJ72" s="28" t="s">
        <v>42</v>
      </c>
    </row>
    <row r="73" spans="1:90" s="65" customFormat="1">
      <c r="A73" s="58" t="s">
        <v>47</v>
      </c>
      <c r="B73" s="59">
        <f>B71/B72</f>
        <v>0.55892210923287955</v>
      </c>
      <c r="C73" s="59">
        <f t="shared" ref="C73:R73" si="125">C71/C72</f>
        <v>0.55513799548915921</v>
      </c>
      <c r="D73" s="59">
        <f t="shared" si="125"/>
        <v>0.55314418153660638</v>
      </c>
      <c r="E73" s="59">
        <f t="shared" si="125"/>
        <v>0.55226353557507102</v>
      </c>
      <c r="F73" s="59">
        <f t="shared" si="125"/>
        <v>0.55081176347456184</v>
      </c>
      <c r="G73" s="59">
        <f t="shared" si="125"/>
        <v>0.54550526468771077</v>
      </c>
      <c r="H73" s="59">
        <f t="shared" si="125"/>
        <v>0.54173985938572877</v>
      </c>
      <c r="I73" s="59">
        <f t="shared" si="125"/>
        <v>0.54000875708693974</v>
      </c>
      <c r="J73" s="59">
        <f t="shared" si="125"/>
        <v>0.53738835572292376</v>
      </c>
      <c r="K73" s="59">
        <f t="shared" si="125"/>
        <v>0.53444536177118251</v>
      </c>
      <c r="L73" s="59">
        <f t="shared" si="125"/>
        <v>0.53235489876361253</v>
      </c>
      <c r="M73" s="59">
        <f t="shared" si="125"/>
        <v>0.53144996626087404</v>
      </c>
      <c r="N73" s="59">
        <f t="shared" si="125"/>
        <v>0.53087697109529819</v>
      </c>
      <c r="O73" s="59">
        <f t="shared" si="125"/>
        <v>0.53071485958030051</v>
      </c>
      <c r="P73" s="59">
        <f t="shared" si="125"/>
        <v>0.53070156073225483</v>
      </c>
      <c r="Q73" s="59">
        <f t="shared" si="125"/>
        <v>0.53030241650998344</v>
      </c>
      <c r="R73" s="59">
        <f t="shared" si="125"/>
        <v>0.53022053061414354</v>
      </c>
      <c r="S73" s="60"/>
      <c r="T73" s="60"/>
      <c r="U73" s="60"/>
      <c r="V73" s="60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2"/>
      <c r="AR73" s="62"/>
      <c r="AS73" s="62"/>
      <c r="AT73" s="62"/>
      <c r="AU73" s="62"/>
      <c r="AV73" s="62"/>
      <c r="AW73" s="62"/>
      <c r="AX73" s="62"/>
      <c r="AY73" s="63"/>
      <c r="AZ73" s="63"/>
      <c r="BA73" s="63"/>
      <c r="BB73" s="63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14"/>
      <c r="BV73" s="14"/>
      <c r="BW73" s="78"/>
      <c r="BX73" s="78"/>
      <c r="BY73" s="13"/>
      <c r="BZ73" s="107"/>
      <c r="CA73" s="107"/>
      <c r="CB73" s="107"/>
      <c r="CC73" s="107"/>
      <c r="CD73" s="107"/>
      <c r="CE73" s="107"/>
      <c r="CF73" s="120"/>
      <c r="CG73" s="120"/>
      <c r="CH73" s="125"/>
      <c r="CI73" s="120"/>
      <c r="CJ73" s="58" t="s">
        <v>47</v>
      </c>
    </row>
    <row r="74" spans="1:90" s="65" customFormat="1">
      <c r="A74" s="58" t="s">
        <v>48</v>
      </c>
      <c r="B74" s="59">
        <v>0.55900000000000005</v>
      </c>
      <c r="C74" s="59">
        <v>0.55900000000000005</v>
      </c>
      <c r="D74" s="59">
        <v>0.55900000000000005</v>
      </c>
      <c r="E74" s="59">
        <v>0.55900000000000005</v>
      </c>
      <c r="F74" s="59">
        <v>0.55500000000000005</v>
      </c>
      <c r="G74" s="59">
        <v>0.55500000000000005</v>
      </c>
      <c r="H74" s="59">
        <v>0.55500000000000005</v>
      </c>
      <c r="I74" s="59">
        <v>0.55500000000000005</v>
      </c>
      <c r="J74" s="59">
        <v>0.55300000000000005</v>
      </c>
      <c r="K74" s="59">
        <v>0.55300000000000005</v>
      </c>
      <c r="L74" s="59">
        <v>0.55300000000000005</v>
      </c>
      <c r="M74" s="59">
        <v>0.55300000000000005</v>
      </c>
      <c r="N74" s="59">
        <v>0.55200000000000005</v>
      </c>
      <c r="O74" s="59">
        <v>0.55200000000000005</v>
      </c>
      <c r="P74" s="59">
        <v>0.55200000000000005</v>
      </c>
      <c r="Q74" s="59">
        <v>0.55200000000000005</v>
      </c>
      <c r="R74" s="59">
        <v>0.55100000000000005</v>
      </c>
      <c r="S74" s="59">
        <v>0.55100000000000005</v>
      </c>
      <c r="T74" s="59">
        <v>0.55100000000000005</v>
      </c>
      <c r="U74" s="59">
        <v>0.55100000000000005</v>
      </c>
      <c r="V74" s="66">
        <v>0.54600000000000004</v>
      </c>
      <c r="W74" s="66">
        <v>0.54600000000000004</v>
      </c>
      <c r="X74" s="66">
        <v>0.54600000000000004</v>
      </c>
      <c r="Y74" s="66">
        <v>0.54600000000000004</v>
      </c>
      <c r="Z74" s="67">
        <v>0.54200000000000004</v>
      </c>
      <c r="AA74" s="67">
        <v>0.54200000000000004</v>
      </c>
      <c r="AB74" s="67">
        <v>0.54200000000000004</v>
      </c>
      <c r="AC74" s="67">
        <v>0.54200000000000004</v>
      </c>
      <c r="AD74" s="61">
        <v>0.54</v>
      </c>
      <c r="AE74" s="61">
        <v>0.54</v>
      </c>
      <c r="AF74" s="61">
        <v>0.54</v>
      </c>
      <c r="AG74" s="61">
        <v>0.54</v>
      </c>
      <c r="AH74" s="67">
        <v>0.53700000000000003</v>
      </c>
      <c r="AI74" s="67">
        <v>0.53700000000000003</v>
      </c>
      <c r="AJ74" s="67">
        <v>0.53700000000000003</v>
      </c>
      <c r="AK74" s="67">
        <v>0.53700000000000003</v>
      </c>
      <c r="AL74" s="67">
        <v>0.53400000000000003</v>
      </c>
      <c r="AM74" s="67">
        <v>0.53400000000000003</v>
      </c>
      <c r="AN74" s="67">
        <v>0.53400000000000003</v>
      </c>
      <c r="AO74" s="67">
        <v>0.53400000000000003</v>
      </c>
      <c r="AP74" s="67">
        <v>0.53200000000000003</v>
      </c>
      <c r="AQ74" s="67">
        <v>0.53200000000000003</v>
      </c>
      <c r="AR74" s="67">
        <v>0.53200000000000003</v>
      </c>
      <c r="AS74" s="67">
        <v>0.53200000000000003</v>
      </c>
      <c r="AT74" s="68">
        <v>0.53100000000000003</v>
      </c>
      <c r="AU74" s="68">
        <v>0.53100000000000003</v>
      </c>
      <c r="AV74" s="68">
        <v>0.53100000000000003</v>
      </c>
      <c r="AW74" s="68">
        <v>0.53100000000000003</v>
      </c>
      <c r="AX74" s="68">
        <v>0.53100000000000003</v>
      </c>
      <c r="AY74" s="68">
        <v>0.53100000000000003</v>
      </c>
      <c r="AZ74" s="68">
        <v>0.53100000000000003</v>
      </c>
      <c r="BA74" s="68">
        <v>0.53100000000000003</v>
      </c>
      <c r="BB74" s="68">
        <v>0.53100000000000003</v>
      </c>
      <c r="BC74" s="68">
        <v>0.53100000000000003</v>
      </c>
      <c r="BD74" s="68">
        <v>0.53100000000000003</v>
      </c>
      <c r="BE74" s="68">
        <v>0.53100000000000003</v>
      </c>
      <c r="BF74" s="68">
        <v>0.53100000000000003</v>
      </c>
      <c r="BG74" s="68">
        <v>0.53100000000000003</v>
      </c>
      <c r="BH74" s="68">
        <v>0.53100000000000003</v>
      </c>
      <c r="BI74" s="68">
        <v>0.53100000000000003</v>
      </c>
      <c r="BJ74" s="68">
        <v>0.53100000000000003</v>
      </c>
      <c r="BK74" s="68">
        <v>0.53100000000000003</v>
      </c>
      <c r="BL74" s="68">
        <v>0.53100000000000003</v>
      </c>
      <c r="BM74" s="68">
        <v>0.53100000000000003</v>
      </c>
      <c r="BN74" s="64">
        <v>0.53</v>
      </c>
      <c r="BO74" s="64">
        <v>0.53</v>
      </c>
      <c r="BP74" s="64">
        <v>0.53</v>
      </c>
      <c r="BQ74" s="64">
        <v>0.53</v>
      </c>
      <c r="BR74" s="64">
        <v>0.53</v>
      </c>
      <c r="BS74" s="64">
        <v>0.53</v>
      </c>
      <c r="BT74" s="64"/>
      <c r="BU74" s="14"/>
      <c r="BV74" s="14"/>
      <c r="BW74" s="78"/>
      <c r="BX74" s="78"/>
      <c r="BY74" s="13"/>
      <c r="BZ74" s="107"/>
      <c r="CA74" s="107"/>
      <c r="CB74" s="107"/>
      <c r="CC74" s="107"/>
      <c r="CD74" s="107"/>
      <c r="CE74" s="107"/>
      <c r="CF74" s="120"/>
      <c r="CG74" s="120"/>
      <c r="CH74" s="120"/>
      <c r="CI74" s="120"/>
      <c r="CJ74" s="58" t="s">
        <v>48</v>
      </c>
    </row>
    <row r="75" spans="1:90" s="65" customFormat="1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66"/>
      <c r="W75" s="66"/>
      <c r="X75" s="66"/>
      <c r="Y75" s="66"/>
      <c r="Z75" s="67"/>
      <c r="AA75" s="67"/>
      <c r="AB75" s="67"/>
      <c r="AC75" s="67"/>
      <c r="AD75" s="61"/>
      <c r="AE75" s="61"/>
      <c r="AF75" s="61"/>
      <c r="AG75" s="61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4"/>
      <c r="BO75" s="64"/>
      <c r="BP75" s="64"/>
      <c r="BQ75" s="64"/>
      <c r="BR75" s="64"/>
      <c r="BS75" s="64"/>
      <c r="BT75" s="64"/>
      <c r="BU75" s="14"/>
      <c r="BV75" s="14"/>
      <c r="BW75" s="78"/>
      <c r="BX75" s="78"/>
      <c r="BY75" s="13"/>
      <c r="BZ75" s="107"/>
      <c r="CA75" s="107"/>
      <c r="CB75" s="107"/>
      <c r="CC75" s="107"/>
      <c r="CD75" s="107"/>
      <c r="CE75" s="107"/>
      <c r="CF75" s="120"/>
      <c r="CG75" s="120"/>
      <c r="CH75" s="120"/>
      <c r="CI75" s="120"/>
      <c r="CJ75" s="58"/>
    </row>
    <row r="76" spans="1:90" s="39" customFormat="1">
      <c r="A76" s="35"/>
      <c r="B76" s="35">
        <v>2005</v>
      </c>
      <c r="C76" s="35"/>
      <c r="D76" s="35"/>
      <c r="E76" s="35"/>
      <c r="F76" s="35">
        <v>2006</v>
      </c>
      <c r="G76" s="35"/>
      <c r="H76" s="35"/>
      <c r="I76" s="35"/>
      <c r="J76" s="35">
        <v>2007</v>
      </c>
      <c r="K76" s="35"/>
      <c r="L76" s="35"/>
      <c r="M76" s="35"/>
      <c r="N76" s="35">
        <v>2008</v>
      </c>
      <c r="O76" s="35"/>
      <c r="P76" s="35"/>
      <c r="Q76" s="35"/>
      <c r="R76" s="35">
        <v>2009</v>
      </c>
      <c r="S76" s="35"/>
      <c r="T76" s="35"/>
      <c r="U76" s="35"/>
      <c r="V76" s="35">
        <v>2010</v>
      </c>
      <c r="W76" s="35"/>
      <c r="X76" s="35"/>
      <c r="Y76" s="35"/>
      <c r="Z76" s="35">
        <v>2011</v>
      </c>
      <c r="AA76" s="35"/>
      <c r="AB76" s="35"/>
      <c r="AC76" s="35"/>
      <c r="AD76" s="35">
        <v>2012</v>
      </c>
      <c r="AE76" s="35"/>
      <c r="AF76" s="35"/>
      <c r="AG76" s="35"/>
      <c r="AH76" s="35">
        <v>2013</v>
      </c>
      <c r="AI76" s="35"/>
      <c r="AJ76" s="35"/>
      <c r="AK76" s="35"/>
      <c r="AL76" s="35">
        <v>2014</v>
      </c>
      <c r="AM76" s="35"/>
      <c r="AN76" s="35"/>
      <c r="AO76" s="35"/>
      <c r="AP76" s="35">
        <v>2015</v>
      </c>
      <c r="AQ76" s="35"/>
      <c r="AR76" s="35"/>
      <c r="AS76" s="35"/>
      <c r="AT76" s="36">
        <v>2016</v>
      </c>
      <c r="AU76" s="36"/>
      <c r="AV76" s="36"/>
      <c r="AW76" s="36"/>
      <c r="AX76" s="36">
        <v>2017</v>
      </c>
      <c r="AY76" s="36"/>
      <c r="AZ76" s="36"/>
      <c r="BA76" s="36"/>
      <c r="BB76" s="37">
        <v>2018</v>
      </c>
      <c r="BC76" s="37"/>
      <c r="BD76" s="37"/>
      <c r="BE76" s="37"/>
      <c r="BF76" s="38">
        <v>2019</v>
      </c>
      <c r="BG76" s="38"/>
      <c r="BH76" s="38"/>
      <c r="BI76" s="38"/>
      <c r="BJ76" s="38">
        <v>2020</v>
      </c>
      <c r="BK76" s="38"/>
      <c r="BL76" s="38"/>
      <c r="BM76" s="38"/>
      <c r="BN76" s="38">
        <v>2021</v>
      </c>
      <c r="BO76" s="38"/>
      <c r="BP76" s="38"/>
      <c r="BQ76" s="38"/>
      <c r="BR76" s="38">
        <v>2022</v>
      </c>
      <c r="BS76" s="38"/>
      <c r="BT76" s="38"/>
      <c r="BU76" s="14"/>
      <c r="BV76" s="73">
        <v>2023</v>
      </c>
      <c r="BX76" s="82"/>
      <c r="BY76" s="13"/>
      <c r="BZ76" s="110">
        <v>2024</v>
      </c>
      <c r="CA76" s="107"/>
      <c r="CB76" s="107"/>
      <c r="CC76" s="107"/>
      <c r="CD76" s="110">
        <v>2025</v>
      </c>
      <c r="CE76" s="107"/>
      <c r="CF76" s="120"/>
      <c r="CG76" s="120"/>
      <c r="CH76" s="110">
        <v>2026</v>
      </c>
      <c r="CI76" s="120"/>
      <c r="CJ76" s="35"/>
      <c r="CK76" s="38"/>
      <c r="CL76" s="38"/>
    </row>
    <row r="77" spans="1:90" s="47" customFormat="1">
      <c r="A77" s="40" t="s">
        <v>55</v>
      </c>
      <c r="B77" s="41">
        <v>4934.192</v>
      </c>
      <c r="C77" s="40">
        <v>4959</v>
      </c>
      <c r="D77" s="40">
        <v>4984</v>
      </c>
      <c r="E77" s="41">
        <v>5033.2080000000005</v>
      </c>
      <c r="F77" s="42">
        <v>5069.3</v>
      </c>
      <c r="G77" s="42">
        <v>5106</v>
      </c>
      <c r="H77" s="42">
        <v>5142.5</v>
      </c>
      <c r="I77" s="42">
        <v>5179.3</v>
      </c>
      <c r="J77" s="42">
        <v>5251.3</v>
      </c>
      <c r="K77" s="42">
        <v>5323.3</v>
      </c>
      <c r="L77" s="42">
        <v>5395.3</v>
      </c>
      <c r="M77" s="42">
        <v>5466.9</v>
      </c>
      <c r="N77" s="42">
        <v>5525.9</v>
      </c>
      <c r="O77" s="42">
        <v>5584.9</v>
      </c>
      <c r="P77" s="42">
        <v>5643.9</v>
      </c>
      <c r="Q77" s="42">
        <v>5704.1</v>
      </c>
      <c r="R77" s="42">
        <v>5730.1</v>
      </c>
      <c r="S77" s="42">
        <v>5756.1</v>
      </c>
      <c r="T77" s="42">
        <v>5782.1</v>
      </c>
      <c r="U77" s="42">
        <v>5807.4</v>
      </c>
      <c r="V77" s="42">
        <v>5839.4</v>
      </c>
      <c r="W77" s="42">
        <v>5871.4</v>
      </c>
      <c r="X77" s="42">
        <v>5903.4</v>
      </c>
      <c r="Y77" s="41">
        <v>5934.7</v>
      </c>
      <c r="Z77" s="42">
        <v>5980.7</v>
      </c>
      <c r="AA77" s="42">
        <v>6026.7</v>
      </c>
      <c r="AB77" s="40">
        <v>6072.7</v>
      </c>
      <c r="AC77" s="41">
        <v>6118.5</v>
      </c>
      <c r="AD77" s="42">
        <v>6166.5</v>
      </c>
      <c r="AE77" s="42">
        <v>6214.5</v>
      </c>
      <c r="AF77" s="42">
        <v>6262.5</v>
      </c>
      <c r="AG77" s="42">
        <v>6311.6</v>
      </c>
      <c r="AH77" s="42">
        <v>6352.6</v>
      </c>
      <c r="AI77" s="42">
        <v>6393.6</v>
      </c>
      <c r="AJ77" s="42">
        <v>6434.6</v>
      </c>
      <c r="AK77" s="42">
        <v>6479</v>
      </c>
      <c r="AL77" s="42">
        <v>6525</v>
      </c>
      <c r="AM77" s="42">
        <v>6571</v>
      </c>
      <c r="AN77" s="42">
        <v>6617</v>
      </c>
      <c r="AO77" s="42">
        <v>6663.4</v>
      </c>
      <c r="AP77" s="42">
        <v>6713.4</v>
      </c>
      <c r="AQ77" s="42">
        <v>6763.4</v>
      </c>
      <c r="AR77" s="42">
        <v>6813.4</v>
      </c>
      <c r="AS77" s="42">
        <v>6861.5</v>
      </c>
      <c r="AT77" s="43">
        <v>6902.5</v>
      </c>
      <c r="AU77" s="43">
        <v>6943.5</v>
      </c>
      <c r="AV77" s="43">
        <v>6984.5</v>
      </c>
      <c r="AW77" s="43">
        <v>7027.4</v>
      </c>
      <c r="AX77" s="43">
        <v>7101.4</v>
      </c>
      <c r="AY77" s="43">
        <v>7175.4</v>
      </c>
      <c r="AZ77" s="43">
        <v>7249.4</v>
      </c>
      <c r="BA77" s="43">
        <v>7325</v>
      </c>
      <c r="BB77" s="44">
        <v>7418.5</v>
      </c>
      <c r="BC77" s="44">
        <v>7512</v>
      </c>
      <c r="BD77" s="44">
        <v>7605.5</v>
      </c>
      <c r="BE77" s="44">
        <v>7700.5</v>
      </c>
      <c r="BF77" s="42">
        <v>7793.5</v>
      </c>
      <c r="BG77" s="42">
        <v>7886.5</v>
      </c>
      <c r="BH77" s="42">
        <v>7979.5</v>
      </c>
      <c r="BI77" s="41">
        <v>8072</v>
      </c>
      <c r="BJ77" s="45">
        <v>8150.5</v>
      </c>
      <c r="BK77" s="45">
        <v>8228.2999999999993</v>
      </c>
      <c r="BL77" s="45">
        <v>8306.2999999999993</v>
      </c>
      <c r="BM77" s="45">
        <v>8383.9</v>
      </c>
      <c r="BN77" s="45">
        <v>8593.7999999999993</v>
      </c>
      <c r="BO77" s="45">
        <v>8711.5</v>
      </c>
      <c r="BP77" s="41">
        <v>8872.2000000000007</v>
      </c>
      <c r="BQ77" s="46">
        <v>8953.7999999999993</v>
      </c>
      <c r="BR77" s="45">
        <v>9342.2000000000007</v>
      </c>
      <c r="BS77" s="45">
        <v>9707.6</v>
      </c>
      <c r="BT77" s="45"/>
      <c r="BU77" s="14"/>
      <c r="BV77" s="14"/>
      <c r="BW77" s="78"/>
      <c r="BX77" s="78"/>
      <c r="BY77" s="13"/>
      <c r="BZ77" s="107"/>
      <c r="CA77" s="107"/>
      <c r="CB77" s="107"/>
      <c r="CC77" s="107"/>
      <c r="CD77" s="107"/>
      <c r="CE77" s="107"/>
      <c r="CF77" s="120"/>
      <c r="CG77" s="120"/>
      <c r="CH77" s="120"/>
      <c r="CI77" s="120"/>
      <c r="CJ77" s="40" t="s">
        <v>55</v>
      </c>
      <c r="CK77" s="45"/>
      <c r="CL77" s="45"/>
    </row>
    <row r="78" spans="1:90" s="47" customFormat="1">
      <c r="A78" s="40" t="s">
        <v>56</v>
      </c>
      <c r="B78" s="41">
        <f>B77*B74</f>
        <v>2758.2133280000003</v>
      </c>
      <c r="C78" s="41">
        <f t="shared" ref="C78:BL78" si="126">C77*C74</f>
        <v>2772.0810000000001</v>
      </c>
      <c r="D78" s="41">
        <f t="shared" si="126"/>
        <v>2786.056</v>
      </c>
      <c r="E78" s="41">
        <f t="shared" si="126"/>
        <v>2813.5632720000008</v>
      </c>
      <c r="F78" s="41">
        <f t="shared" si="126"/>
        <v>2813.4615000000003</v>
      </c>
      <c r="G78" s="41">
        <f t="shared" si="126"/>
        <v>2833.8300000000004</v>
      </c>
      <c r="H78" s="41">
        <f t="shared" si="126"/>
        <v>2854.0875000000001</v>
      </c>
      <c r="I78" s="41">
        <f t="shared" si="126"/>
        <v>2874.5115000000005</v>
      </c>
      <c r="J78" s="41">
        <f t="shared" si="126"/>
        <v>2903.9689000000003</v>
      </c>
      <c r="K78" s="41">
        <f t="shared" si="126"/>
        <v>2943.7849000000006</v>
      </c>
      <c r="L78" s="41">
        <f t="shared" si="126"/>
        <v>2983.6009000000004</v>
      </c>
      <c r="M78" s="41">
        <f t="shared" si="126"/>
        <v>3023.1957000000002</v>
      </c>
      <c r="N78" s="41">
        <f t="shared" si="126"/>
        <v>3050.2968000000001</v>
      </c>
      <c r="O78" s="41">
        <f t="shared" si="126"/>
        <v>3082.8647999999998</v>
      </c>
      <c r="P78" s="41">
        <f t="shared" si="126"/>
        <v>3115.4328</v>
      </c>
      <c r="Q78" s="41">
        <f t="shared" si="126"/>
        <v>3148.6632000000004</v>
      </c>
      <c r="R78" s="41">
        <f t="shared" si="126"/>
        <v>3157.2851000000005</v>
      </c>
      <c r="S78" s="41">
        <f t="shared" si="126"/>
        <v>3171.6111000000005</v>
      </c>
      <c r="T78" s="41">
        <f t="shared" si="126"/>
        <v>3185.9371000000006</v>
      </c>
      <c r="U78" s="41">
        <f t="shared" si="126"/>
        <v>3199.8773999999999</v>
      </c>
      <c r="V78" s="41">
        <f t="shared" si="126"/>
        <v>3188.3124000000003</v>
      </c>
      <c r="W78" s="41">
        <f t="shared" si="126"/>
        <v>3205.7844</v>
      </c>
      <c r="X78" s="41">
        <f t="shared" si="126"/>
        <v>3223.2564000000002</v>
      </c>
      <c r="Y78" s="41">
        <f t="shared" si="126"/>
        <v>3240.3462</v>
      </c>
      <c r="Z78" s="41">
        <f t="shared" si="126"/>
        <v>3241.5394000000001</v>
      </c>
      <c r="AA78" s="41">
        <f t="shared" si="126"/>
        <v>3266.4713999999999</v>
      </c>
      <c r="AB78" s="41">
        <f t="shared" si="126"/>
        <v>3291.4034000000001</v>
      </c>
      <c r="AC78" s="41">
        <f t="shared" si="126"/>
        <v>3316.2270000000003</v>
      </c>
      <c r="AD78" s="41">
        <f t="shared" si="126"/>
        <v>3329.9100000000003</v>
      </c>
      <c r="AE78" s="41">
        <f t="shared" si="126"/>
        <v>3355.8300000000004</v>
      </c>
      <c r="AF78" s="41">
        <f t="shared" si="126"/>
        <v>3381.75</v>
      </c>
      <c r="AG78" s="41">
        <f t="shared" si="126"/>
        <v>3408.2640000000006</v>
      </c>
      <c r="AH78" s="41">
        <f t="shared" si="126"/>
        <v>3411.3462000000004</v>
      </c>
      <c r="AI78" s="41">
        <f t="shared" si="126"/>
        <v>3433.3632000000002</v>
      </c>
      <c r="AJ78" s="41">
        <f t="shared" si="126"/>
        <v>3455.3802000000005</v>
      </c>
      <c r="AK78" s="41">
        <f t="shared" si="126"/>
        <v>3479.2230000000004</v>
      </c>
      <c r="AL78" s="41">
        <f t="shared" si="126"/>
        <v>3484.3500000000004</v>
      </c>
      <c r="AM78" s="41">
        <f t="shared" si="126"/>
        <v>3508.9140000000002</v>
      </c>
      <c r="AN78" s="41">
        <f t="shared" si="126"/>
        <v>3533.4780000000001</v>
      </c>
      <c r="AO78" s="41">
        <f t="shared" si="126"/>
        <v>3558.2556</v>
      </c>
      <c r="AP78" s="41">
        <f t="shared" si="126"/>
        <v>3571.5288</v>
      </c>
      <c r="AQ78" s="41">
        <f t="shared" si="126"/>
        <v>3598.1288</v>
      </c>
      <c r="AR78" s="41">
        <f t="shared" si="126"/>
        <v>3624.7287999999999</v>
      </c>
      <c r="AS78" s="41">
        <f t="shared" si="126"/>
        <v>3650.3180000000002</v>
      </c>
      <c r="AT78" s="41">
        <f t="shared" si="126"/>
        <v>3665.2275</v>
      </c>
      <c r="AU78" s="41">
        <f t="shared" si="126"/>
        <v>3686.9985000000001</v>
      </c>
      <c r="AV78" s="41">
        <f t="shared" si="126"/>
        <v>3708.7695000000003</v>
      </c>
      <c r="AW78" s="41">
        <f t="shared" si="126"/>
        <v>3731.5493999999999</v>
      </c>
      <c r="AX78" s="41">
        <f t="shared" si="126"/>
        <v>3770.8434000000002</v>
      </c>
      <c r="AY78" s="41">
        <f t="shared" si="126"/>
        <v>3810.1374000000001</v>
      </c>
      <c r="AZ78" s="41">
        <f t="shared" si="126"/>
        <v>3849.4313999999999</v>
      </c>
      <c r="BA78" s="41">
        <f t="shared" si="126"/>
        <v>3889.5750000000003</v>
      </c>
      <c r="BB78" s="41">
        <f t="shared" si="126"/>
        <v>3939.2235000000001</v>
      </c>
      <c r="BC78" s="41">
        <f t="shared" si="126"/>
        <v>3988.8720000000003</v>
      </c>
      <c r="BD78" s="41">
        <f t="shared" si="126"/>
        <v>4038.5205000000001</v>
      </c>
      <c r="BE78" s="41">
        <f t="shared" si="126"/>
        <v>4088.9655000000002</v>
      </c>
      <c r="BF78" s="41">
        <f t="shared" si="126"/>
        <v>4138.3485000000001</v>
      </c>
      <c r="BG78" s="41">
        <f t="shared" si="126"/>
        <v>4187.7314999999999</v>
      </c>
      <c r="BH78" s="41">
        <f t="shared" si="126"/>
        <v>4237.1145000000006</v>
      </c>
      <c r="BI78" s="41">
        <f t="shared" si="126"/>
        <v>4286.232</v>
      </c>
      <c r="BJ78" s="41">
        <f t="shared" si="126"/>
        <v>4327.9155000000001</v>
      </c>
      <c r="BK78" s="41">
        <f t="shared" si="126"/>
        <v>4369.2272999999996</v>
      </c>
      <c r="BL78" s="41">
        <f t="shared" si="126"/>
        <v>4410.6453000000001</v>
      </c>
      <c r="BM78" s="41">
        <f t="shared" ref="BM78:BS78" si="127">BM77*BM74</f>
        <v>4451.8509000000004</v>
      </c>
      <c r="BN78" s="41">
        <f t="shared" si="127"/>
        <v>4554.7139999999999</v>
      </c>
      <c r="BO78" s="41">
        <f t="shared" si="127"/>
        <v>4617.0950000000003</v>
      </c>
      <c r="BP78" s="41">
        <f t="shared" si="127"/>
        <v>4702.2660000000005</v>
      </c>
      <c r="BQ78" s="41">
        <f t="shared" si="127"/>
        <v>4745.5140000000001</v>
      </c>
      <c r="BR78" s="41">
        <f t="shared" si="127"/>
        <v>4951.3660000000009</v>
      </c>
      <c r="BS78" s="41">
        <f t="shared" si="127"/>
        <v>5145.0280000000002</v>
      </c>
      <c r="BU78" s="14"/>
      <c r="BV78" s="14"/>
      <c r="BW78" s="78"/>
      <c r="BX78" s="78"/>
      <c r="BY78" s="13"/>
      <c r="BZ78" s="107"/>
      <c r="CA78" s="107"/>
      <c r="CB78" s="107"/>
      <c r="CC78" s="107"/>
      <c r="CD78" s="107"/>
      <c r="CE78" s="107"/>
      <c r="CF78" s="120"/>
      <c r="CG78" s="120"/>
      <c r="CH78" s="120"/>
      <c r="CI78" s="120"/>
      <c r="CJ78" s="40" t="s">
        <v>56</v>
      </c>
    </row>
    <row r="79" spans="1:90" s="50" customFormat="1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U79" s="14"/>
      <c r="BV79" s="14"/>
      <c r="BW79" s="78"/>
      <c r="BX79" s="78"/>
      <c r="BY79" s="13"/>
      <c r="BZ79" s="107"/>
      <c r="CA79" s="107"/>
      <c r="CB79" s="107"/>
      <c r="CC79" s="107"/>
      <c r="CD79" s="107"/>
      <c r="CE79" s="107"/>
      <c r="CF79" s="120"/>
      <c r="CG79" s="120"/>
      <c r="CH79" s="120"/>
      <c r="CI79" s="120"/>
      <c r="CJ79" s="48"/>
    </row>
    <row r="80" spans="1:90" s="56" customFormat="1" ht="13.8">
      <c r="A80" s="51"/>
      <c r="B80" s="52"/>
      <c r="C80" s="52" t="s">
        <v>49</v>
      </c>
      <c r="D80" s="52"/>
      <c r="E80" s="52"/>
      <c r="F80" s="52"/>
      <c r="G80" s="52"/>
      <c r="H80" s="52"/>
      <c r="I80" s="52"/>
      <c r="J80" s="52"/>
      <c r="K80" s="52"/>
      <c r="L80" s="57" t="s">
        <v>50</v>
      </c>
      <c r="M80" s="52"/>
      <c r="N80" s="52"/>
      <c r="O80" s="52"/>
      <c r="P80" s="52"/>
      <c r="Q80" s="52"/>
      <c r="R80" s="52"/>
      <c r="S80" s="52"/>
      <c r="T80" s="52"/>
      <c r="U80" s="52"/>
      <c r="V80" s="57" t="s">
        <v>51</v>
      </c>
      <c r="W80" s="52"/>
      <c r="X80" s="52"/>
      <c r="Y80" s="52"/>
      <c r="Z80" s="52"/>
      <c r="AA80" s="52"/>
      <c r="AB80" s="52"/>
      <c r="AC80" s="52"/>
      <c r="AD80" s="52"/>
      <c r="AE80" s="57" t="s">
        <v>52</v>
      </c>
      <c r="AF80" s="52"/>
      <c r="AG80" s="52"/>
      <c r="AH80" s="52"/>
      <c r="AI80" s="52"/>
      <c r="AJ80" s="52"/>
      <c r="AK80" s="52"/>
      <c r="AL80" s="52"/>
      <c r="AM80" s="52"/>
      <c r="AN80" s="76" t="s">
        <v>60</v>
      </c>
      <c r="AO80" s="52"/>
      <c r="AP80" s="53"/>
      <c r="AQ80" s="53"/>
      <c r="AR80" s="53"/>
      <c r="AS80" s="53"/>
      <c r="AT80" s="53"/>
      <c r="AU80" s="53"/>
      <c r="AV80" s="53"/>
      <c r="AW80" s="53" t="s">
        <v>61</v>
      </c>
      <c r="AX80" s="54"/>
      <c r="AY80" s="54"/>
      <c r="AZ80" s="54"/>
      <c r="BA80" s="54"/>
      <c r="BB80" s="55"/>
      <c r="BC80" s="55"/>
      <c r="BD80" s="55"/>
      <c r="BE80" s="55" t="s">
        <v>62</v>
      </c>
      <c r="BF80" s="55"/>
      <c r="BG80" s="55"/>
      <c r="BH80" s="55"/>
      <c r="BI80" s="55"/>
      <c r="BJ80" s="55"/>
      <c r="BK80" s="55"/>
      <c r="BL80" s="55"/>
      <c r="BM80" s="55" t="s">
        <v>63</v>
      </c>
      <c r="BN80" s="55"/>
      <c r="BO80" s="55"/>
      <c r="BP80" s="55"/>
      <c r="BQ80" s="55"/>
      <c r="BR80" s="55"/>
      <c r="BS80" s="55"/>
      <c r="BU80" s="14"/>
      <c r="BV80" s="84"/>
      <c r="BW80" s="78"/>
      <c r="BX80" s="78"/>
      <c r="BY80" s="13"/>
      <c r="BZ80" s="107"/>
      <c r="CA80" s="107"/>
      <c r="CB80" s="107"/>
      <c r="CC80" s="107"/>
      <c r="CD80" s="107"/>
      <c r="CE80" s="107"/>
      <c r="CF80" s="120"/>
      <c r="CG80" s="120"/>
      <c r="CH80" s="120"/>
      <c r="CI80" s="120"/>
      <c r="CJ80" s="51"/>
    </row>
    <row r="81" spans="2:87">
      <c r="B81" s="11"/>
      <c r="C81" s="11"/>
      <c r="D81" s="11"/>
      <c r="E81" s="11"/>
      <c r="F81" s="11"/>
      <c r="G81" s="11"/>
      <c r="H81" s="11"/>
      <c r="I81" s="11"/>
      <c r="J81" s="11"/>
      <c r="K81" s="11"/>
      <c r="M81" s="11"/>
      <c r="N81" s="11"/>
      <c r="O81" s="11"/>
      <c r="P81" s="11"/>
      <c r="Q81" s="11"/>
      <c r="R81" s="11"/>
      <c r="S81" s="11"/>
      <c r="T81" s="11"/>
      <c r="V81" s="11"/>
      <c r="W81" s="11"/>
      <c r="X81" s="11"/>
      <c r="Y81" s="11"/>
      <c r="Z81" s="11"/>
      <c r="AA81" s="11"/>
      <c r="AB81" s="11"/>
      <c r="AC81" s="11"/>
      <c r="AD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4"/>
      <c r="AQ81" s="14"/>
      <c r="AR81" s="14"/>
      <c r="AS81" s="14"/>
      <c r="AT81" s="14"/>
      <c r="AU81" s="14"/>
      <c r="AV81" s="14"/>
      <c r="AW81" s="14"/>
      <c r="AX81" s="18"/>
      <c r="AY81" s="18"/>
      <c r="AZ81" s="18"/>
      <c r="BA81" s="18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U81" s="14"/>
      <c r="BV81" s="83"/>
      <c r="BW81" s="78"/>
      <c r="BX81" s="78"/>
      <c r="BY81" s="13"/>
      <c r="BZ81" s="107"/>
      <c r="CA81" s="107"/>
      <c r="CB81" s="107"/>
      <c r="CC81" s="107"/>
      <c r="CD81" s="107"/>
      <c r="CE81" s="107"/>
      <c r="CF81" s="120"/>
      <c r="CG81" s="120"/>
      <c r="CH81" s="120"/>
      <c r="CI81" s="120"/>
    </row>
    <row r="82" spans="2:87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4"/>
      <c r="AQ82" s="14"/>
      <c r="AR82" s="14"/>
      <c r="AS82" s="14"/>
      <c r="AT82" s="14"/>
      <c r="AU82" s="14"/>
      <c r="AV82" s="14"/>
      <c r="AW82" s="14"/>
      <c r="AX82" s="18"/>
      <c r="AY82" s="18"/>
      <c r="AZ82" s="18"/>
      <c r="BA82" s="18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U82" s="14"/>
      <c r="BV82" s="14"/>
      <c r="BW82" s="78"/>
      <c r="BX82" s="78"/>
      <c r="BY82" s="13"/>
      <c r="BZ82" s="107"/>
      <c r="CA82" s="107"/>
      <c r="CB82" s="107"/>
      <c r="CC82" s="107"/>
      <c r="CD82" s="107"/>
      <c r="CE82" s="107"/>
      <c r="CF82" s="120"/>
      <c r="CG82" s="120"/>
      <c r="CH82" s="120"/>
      <c r="CI82" s="120"/>
    </row>
    <row r="83" spans="2:87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4"/>
      <c r="AQ83" s="14"/>
      <c r="AR83" s="14"/>
      <c r="AS83" s="14"/>
      <c r="AT83" s="14"/>
      <c r="AU83" s="14"/>
      <c r="AV83" s="14"/>
      <c r="AW83" s="14"/>
      <c r="AX83" s="18"/>
      <c r="AY83" s="18"/>
      <c r="AZ83" s="18"/>
      <c r="BA83" s="18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U83" s="14"/>
      <c r="BV83" s="14"/>
      <c r="BW83" s="78"/>
      <c r="BX83" s="78"/>
      <c r="BY83" s="13"/>
      <c r="BZ83" s="107"/>
      <c r="CA83" s="107"/>
      <c r="CB83" s="107"/>
      <c r="CC83" s="107"/>
      <c r="CD83" s="107"/>
      <c r="CE83" s="107"/>
      <c r="CF83" s="120"/>
      <c r="CG83" s="120"/>
      <c r="CH83" s="120"/>
      <c r="CI83" s="120"/>
    </row>
    <row r="84" spans="2:87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4"/>
      <c r="AQ84" s="14"/>
      <c r="AR84" s="14"/>
      <c r="AS84" s="14"/>
      <c r="AT84" s="14"/>
      <c r="AU84" s="14"/>
      <c r="AV84" s="14"/>
      <c r="AW84" s="14"/>
      <c r="AX84" s="18"/>
      <c r="AY84" s="18"/>
      <c r="AZ84" s="18"/>
      <c r="BA84" s="18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U84" s="14"/>
      <c r="BV84" s="14"/>
      <c r="BW84" s="78"/>
      <c r="BX84" s="78"/>
      <c r="BY84" s="13"/>
      <c r="BZ84" s="107"/>
      <c r="CA84" s="107"/>
      <c r="CB84" s="107"/>
      <c r="CC84" s="107"/>
      <c r="CD84" s="107"/>
      <c r="CE84" s="107"/>
      <c r="CF84" s="120"/>
      <c r="CG84" s="120"/>
      <c r="CH84" s="120"/>
      <c r="CI84" s="120"/>
    </row>
    <row r="85" spans="2:87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4"/>
      <c r="AQ85" s="14"/>
      <c r="AR85" s="14"/>
      <c r="AS85" s="14"/>
      <c r="AT85" s="14"/>
      <c r="AU85" s="14"/>
      <c r="AV85" s="14"/>
      <c r="AW85" s="14"/>
      <c r="AX85" s="18"/>
      <c r="AY85" s="18"/>
      <c r="AZ85" s="18"/>
      <c r="BA85" s="18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U85" s="14"/>
      <c r="BV85" s="14"/>
      <c r="BW85" s="78"/>
      <c r="BX85" s="78"/>
      <c r="BY85" s="13"/>
      <c r="BZ85" s="107"/>
      <c r="CA85" s="107"/>
      <c r="CB85" s="107"/>
      <c r="CC85" s="107"/>
      <c r="CD85" s="107"/>
      <c r="CE85" s="107"/>
      <c r="CF85" s="120"/>
      <c r="CG85" s="120"/>
      <c r="CH85" s="120"/>
      <c r="CI85" s="120"/>
    </row>
    <row r="86" spans="2:87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4"/>
      <c r="AQ86" s="14"/>
      <c r="AR86" s="14"/>
      <c r="AS86" s="14"/>
      <c r="AT86" s="14"/>
      <c r="AU86" s="14"/>
      <c r="AV86" s="14"/>
      <c r="AW86" s="14"/>
      <c r="AX86" s="18"/>
      <c r="AY86" s="18"/>
      <c r="AZ86" s="18"/>
      <c r="BA86" s="18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U86" s="14"/>
      <c r="BV86" s="14"/>
      <c r="BW86" s="78"/>
      <c r="BX86" s="78"/>
      <c r="BY86" s="13"/>
      <c r="BZ86" s="107"/>
      <c r="CA86" s="107"/>
      <c r="CB86" s="107"/>
      <c r="CC86" s="107"/>
      <c r="CD86" s="107"/>
      <c r="CE86" s="107"/>
      <c r="CF86" s="120"/>
      <c r="CG86" s="120"/>
      <c r="CH86" s="120"/>
      <c r="CI86" s="120"/>
    </row>
    <row r="87" spans="2:87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4"/>
      <c r="AQ87" s="14"/>
      <c r="AR87" s="14"/>
      <c r="AS87" s="14"/>
      <c r="AT87" s="14"/>
      <c r="AU87" s="14"/>
      <c r="AV87" s="14"/>
      <c r="AW87" s="14"/>
      <c r="AX87" s="18"/>
      <c r="AY87" s="18"/>
      <c r="AZ87" s="18"/>
      <c r="BA87" s="18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U87" s="14"/>
      <c r="BV87" s="14"/>
      <c r="BW87" s="78"/>
      <c r="BX87" s="78"/>
      <c r="BY87" s="13"/>
      <c r="BZ87" s="107"/>
      <c r="CA87" s="107"/>
      <c r="CB87" s="107"/>
      <c r="CC87" s="107"/>
      <c r="CD87" s="107"/>
      <c r="CE87" s="107"/>
      <c r="CF87" s="120"/>
      <c r="CG87" s="120"/>
      <c r="CH87" s="120"/>
      <c r="CI87" s="120"/>
    </row>
    <row r="88" spans="2:87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4"/>
      <c r="AQ88" s="14"/>
      <c r="AR88" s="14"/>
      <c r="AS88" s="14"/>
      <c r="AT88" s="14"/>
      <c r="AU88" s="14"/>
      <c r="AV88" s="14"/>
      <c r="AW88" s="14"/>
      <c r="AX88" s="18"/>
      <c r="AY88" s="18"/>
      <c r="AZ88" s="18"/>
      <c r="BA88" s="18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U88" s="14"/>
      <c r="BV88" s="14"/>
      <c r="BW88" s="78"/>
      <c r="BX88" s="78"/>
      <c r="BY88" s="13"/>
      <c r="BZ88" s="107"/>
      <c r="CA88" s="107"/>
      <c r="CB88" s="107"/>
      <c r="CC88" s="107"/>
      <c r="CD88" s="107"/>
      <c r="CE88" s="107"/>
      <c r="CF88" s="120"/>
      <c r="CG88" s="120"/>
      <c r="CH88" s="120"/>
      <c r="CI88" s="120"/>
    </row>
    <row r="89" spans="2:87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4"/>
      <c r="AQ89" s="14"/>
      <c r="AR89" s="14"/>
      <c r="AS89" s="14"/>
      <c r="AT89" s="14"/>
      <c r="AU89" s="14"/>
      <c r="AV89" s="14"/>
      <c r="AW89" s="14"/>
      <c r="AX89" s="18"/>
      <c r="AY89" s="18"/>
      <c r="AZ89" s="18"/>
      <c r="BA89" s="18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U89" s="14"/>
      <c r="BV89" s="14"/>
      <c r="BW89" s="78"/>
      <c r="BX89" s="78"/>
      <c r="BY89" s="13"/>
      <c r="BZ89" s="107"/>
      <c r="CA89" s="107"/>
      <c r="CB89" s="107"/>
      <c r="CC89" s="107"/>
      <c r="CD89" s="107"/>
      <c r="CE89" s="107"/>
      <c r="CF89" s="120"/>
      <c r="CG89" s="120"/>
      <c r="CH89" s="120"/>
      <c r="CI89" s="120"/>
    </row>
    <row r="90" spans="2:87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4"/>
      <c r="AQ90" s="14"/>
      <c r="AR90" s="14"/>
      <c r="AS90" s="14"/>
      <c r="AT90" s="14"/>
      <c r="AU90" s="14"/>
      <c r="AV90" s="14"/>
      <c r="AW90" s="14"/>
      <c r="AX90" s="18"/>
      <c r="AY90" s="18"/>
      <c r="AZ90" s="18"/>
      <c r="BA90" s="18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U90" s="14"/>
      <c r="BV90" s="14"/>
      <c r="BW90" s="78"/>
      <c r="BX90" s="78"/>
      <c r="BY90" s="13"/>
      <c r="BZ90" s="107"/>
      <c r="CA90" s="107"/>
      <c r="CF90" s="120"/>
      <c r="CG90" s="120"/>
      <c r="CH90" s="120"/>
      <c r="CI90" s="120"/>
    </row>
    <row r="91" spans="2:87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4"/>
      <c r="AQ91" s="14"/>
      <c r="AR91" s="14"/>
      <c r="AS91" s="14"/>
      <c r="AT91" s="14"/>
      <c r="AU91" s="14"/>
      <c r="AV91" s="14"/>
      <c r="AW91" s="14"/>
      <c r="AX91" s="18"/>
      <c r="AY91" s="18"/>
      <c r="AZ91" s="18"/>
      <c r="BA91" s="18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U91" s="14"/>
      <c r="BV91" s="14"/>
      <c r="BW91" s="78"/>
      <c r="BX91" s="78"/>
      <c r="BY91" s="13"/>
      <c r="BZ91" s="107"/>
      <c r="CA91" s="107"/>
      <c r="CF91" s="120"/>
      <c r="CG91" s="120"/>
      <c r="CH91" s="120"/>
      <c r="CI91" s="120"/>
    </row>
    <row r="92" spans="2:87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4"/>
      <c r="AQ92" s="14"/>
      <c r="AR92" s="14"/>
      <c r="AS92" s="14"/>
      <c r="AT92" s="14"/>
      <c r="AU92" s="14"/>
      <c r="AV92" s="14"/>
      <c r="AW92" s="14"/>
      <c r="AX92" s="18"/>
      <c r="AY92" s="18"/>
      <c r="AZ92" s="18"/>
      <c r="BA92" s="18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U92" s="14"/>
      <c r="BV92" s="14"/>
      <c r="BX92" s="78"/>
      <c r="BY92" s="13"/>
      <c r="BZ92" s="107"/>
      <c r="CA92" s="107"/>
      <c r="CF92" s="120"/>
      <c r="CG92" s="120"/>
      <c r="CH92" s="120"/>
      <c r="CI92" s="120"/>
    </row>
    <row r="93" spans="2:87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4"/>
      <c r="AQ93" s="14"/>
      <c r="AR93" s="14"/>
      <c r="AS93" s="14"/>
      <c r="AT93" s="14"/>
      <c r="AU93" s="14"/>
      <c r="AV93" s="14"/>
      <c r="AW93" s="14"/>
      <c r="AX93" s="18"/>
      <c r="AY93" s="18"/>
      <c r="AZ93" s="18"/>
      <c r="BA93" s="18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U93" s="14"/>
      <c r="BV93" s="14"/>
      <c r="BX93" s="78"/>
      <c r="BY93" s="13"/>
      <c r="BZ93" s="107"/>
      <c r="CA93" s="107"/>
      <c r="CF93" s="120"/>
      <c r="CG93" s="120"/>
      <c r="CH93" s="120"/>
      <c r="CI93" s="120"/>
    </row>
    <row r="94" spans="2:87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4"/>
      <c r="AQ94" s="14"/>
      <c r="AR94" s="14"/>
      <c r="AS94" s="14"/>
      <c r="AT94" s="14"/>
      <c r="AU94" s="14"/>
      <c r="AV94" s="14"/>
      <c r="AW94" s="14"/>
      <c r="AX94" s="18"/>
      <c r="AY94" s="18"/>
      <c r="AZ94" s="18"/>
      <c r="BA94" s="18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U94" s="14"/>
      <c r="BV94" s="14"/>
      <c r="BX94" s="78"/>
      <c r="BY94" s="13"/>
      <c r="BZ94" s="107"/>
      <c r="CA94" s="107"/>
      <c r="CF94" s="120"/>
      <c r="CG94" s="120"/>
      <c r="CH94" s="120"/>
      <c r="CI94" s="120"/>
    </row>
    <row r="95" spans="2:87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4"/>
      <c r="AQ95" s="14"/>
      <c r="AR95" s="14"/>
      <c r="AS95" s="14"/>
      <c r="AT95" s="14"/>
      <c r="AU95" s="14"/>
      <c r="AV95" s="14"/>
      <c r="AW95" s="14"/>
      <c r="AX95" s="18"/>
      <c r="AY95" s="18"/>
      <c r="AZ95" s="18"/>
      <c r="BA95" s="18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U95" s="14"/>
      <c r="BV95" s="14"/>
      <c r="BY95" s="13"/>
      <c r="BZ95" s="107"/>
      <c r="CA95" s="107"/>
      <c r="CF95" s="120"/>
      <c r="CG95" s="120"/>
      <c r="CH95" s="120"/>
      <c r="CI95" s="120"/>
    </row>
    <row r="96" spans="2:87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4"/>
      <c r="AQ96" s="14"/>
      <c r="AR96" s="14"/>
      <c r="AS96" s="14"/>
      <c r="AT96" s="14"/>
      <c r="AU96" s="14"/>
      <c r="AV96" s="14"/>
      <c r="AW96" s="14"/>
      <c r="AX96" s="18"/>
      <c r="AY96" s="18"/>
      <c r="AZ96" s="18"/>
      <c r="BA96" s="18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Y96" s="13"/>
      <c r="BZ96" s="13"/>
      <c r="CH96" s="120"/>
    </row>
    <row r="97" spans="2:86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4"/>
      <c r="AQ97" s="14"/>
      <c r="AR97" s="14"/>
      <c r="AS97" s="14"/>
      <c r="AT97" s="14"/>
      <c r="AU97" s="14"/>
      <c r="AV97" s="14"/>
      <c r="AW97" s="14"/>
      <c r="AX97" s="18"/>
      <c r="AY97" s="18"/>
      <c r="AZ97" s="18"/>
      <c r="BA97" s="18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Y97" s="13"/>
      <c r="BZ97" s="13"/>
      <c r="CH97" s="120"/>
    </row>
    <row r="98" spans="2:86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4"/>
      <c r="AQ98" s="14"/>
      <c r="AR98" s="14"/>
      <c r="AS98" s="14"/>
      <c r="AT98" s="14"/>
      <c r="AU98" s="14"/>
      <c r="AV98" s="14"/>
      <c r="AW98" s="14"/>
      <c r="AX98" s="18"/>
      <c r="AY98" s="18"/>
      <c r="AZ98" s="18"/>
      <c r="BA98" s="18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Y98" s="14"/>
      <c r="BZ98" s="13"/>
      <c r="CH98" s="120"/>
    </row>
    <row r="99" spans="2:86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4"/>
      <c r="AQ99" s="14"/>
      <c r="AR99" s="14"/>
      <c r="AS99" s="14"/>
      <c r="AT99" s="14"/>
      <c r="AU99" s="14"/>
      <c r="AV99" s="14"/>
      <c r="AW99" s="14"/>
      <c r="AX99" s="18"/>
      <c r="AY99" s="18"/>
      <c r="AZ99" s="18"/>
      <c r="BA99" s="18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Y99" s="14"/>
      <c r="BZ99" s="13"/>
      <c r="CH99" s="120"/>
    </row>
    <row r="100" spans="2:86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4"/>
      <c r="AQ100" s="14"/>
      <c r="AR100" s="14"/>
      <c r="AS100" s="14"/>
      <c r="AT100" s="14"/>
      <c r="AU100" s="14"/>
      <c r="AV100" s="14"/>
      <c r="AW100" s="14"/>
      <c r="AX100" s="18"/>
      <c r="AY100" s="18"/>
      <c r="AZ100" s="18"/>
      <c r="BA100" s="18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Y100" s="14"/>
      <c r="BZ100" s="13"/>
      <c r="CH100" s="120"/>
    </row>
    <row r="101" spans="2:86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4"/>
      <c r="AQ101" s="14"/>
      <c r="AR101" s="14"/>
      <c r="AS101" s="14"/>
      <c r="AT101" s="14"/>
      <c r="AU101" s="14"/>
      <c r="AV101" s="14"/>
      <c r="AW101" s="14"/>
      <c r="AX101" s="18"/>
      <c r="AY101" s="18"/>
      <c r="AZ101" s="18"/>
      <c r="BA101" s="18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Y101" s="14"/>
      <c r="BZ101" s="13"/>
      <c r="CH101" s="120"/>
    </row>
    <row r="102" spans="2:86">
      <c r="B102" s="11"/>
      <c r="C102" s="76" t="s">
        <v>66</v>
      </c>
      <c r="D102" s="11"/>
      <c r="E102" s="11"/>
      <c r="F102" s="11"/>
      <c r="G102" s="11"/>
      <c r="H102" s="11"/>
      <c r="I102" s="11"/>
      <c r="J102" s="11"/>
      <c r="K102" s="11"/>
      <c r="L102" s="57" t="s">
        <v>67</v>
      </c>
      <c r="M102" s="11"/>
      <c r="N102" s="11"/>
      <c r="O102" s="11"/>
      <c r="P102" s="11"/>
      <c r="Q102" s="11"/>
      <c r="R102" s="11"/>
      <c r="S102" s="11"/>
      <c r="T102" s="11"/>
      <c r="U102" s="76" t="s">
        <v>68</v>
      </c>
      <c r="V102" s="11"/>
      <c r="W102" s="11"/>
      <c r="X102" s="11"/>
      <c r="Y102" s="11"/>
      <c r="Z102" s="11"/>
      <c r="AA102" s="11"/>
      <c r="AB102" s="11"/>
      <c r="AC102" s="95" t="s">
        <v>72</v>
      </c>
      <c r="AD102" s="11"/>
      <c r="AE102" s="11"/>
      <c r="AF102" s="11"/>
      <c r="AG102" s="11"/>
      <c r="AH102" s="11"/>
      <c r="AI102" s="11"/>
      <c r="AJ102" s="11"/>
      <c r="AK102" s="11"/>
      <c r="AL102" s="95" t="s">
        <v>86</v>
      </c>
      <c r="AM102" s="11"/>
      <c r="AN102" s="11"/>
      <c r="AO102" s="11"/>
      <c r="AP102" s="14"/>
      <c r="AQ102" s="14"/>
      <c r="AR102" s="14"/>
      <c r="AS102" s="14"/>
      <c r="AT102" s="102" t="s">
        <v>87</v>
      </c>
      <c r="AU102" s="14"/>
      <c r="AV102" s="14"/>
      <c r="AW102" s="14"/>
      <c r="AX102" s="18"/>
      <c r="AY102" s="18"/>
      <c r="AZ102" s="18"/>
      <c r="BA102" s="18"/>
      <c r="BB102" s="101" t="s">
        <v>78</v>
      </c>
      <c r="BC102" s="22"/>
      <c r="BD102" s="22"/>
      <c r="BE102" s="22"/>
      <c r="BF102" s="22"/>
      <c r="BG102" s="22"/>
      <c r="BH102" s="22"/>
      <c r="BI102" s="22"/>
      <c r="BJ102" s="22"/>
      <c r="BK102" s="22"/>
      <c r="BL102" s="134" t="s">
        <v>92</v>
      </c>
      <c r="BM102" s="22"/>
      <c r="BN102" s="22"/>
      <c r="BO102" s="22"/>
      <c r="BP102" s="22"/>
      <c r="BQ102" s="22"/>
      <c r="BR102" s="22"/>
      <c r="BS102" s="22"/>
      <c r="BY102" s="14"/>
      <c r="BZ102" s="13"/>
      <c r="CH102" s="120"/>
    </row>
    <row r="103" spans="2:86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4"/>
      <c r="AQ103" s="14"/>
      <c r="AR103" s="14"/>
      <c r="AS103" s="14"/>
      <c r="AT103" s="14"/>
      <c r="AU103" s="14"/>
      <c r="AV103" s="14"/>
      <c r="AW103" s="14"/>
      <c r="AX103" s="18"/>
      <c r="AY103" s="18"/>
      <c r="AZ103" s="18"/>
      <c r="BA103" s="18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Y103" s="14"/>
      <c r="BZ103" s="13"/>
      <c r="CH103" s="120"/>
    </row>
    <row r="104" spans="2:86">
      <c r="U104" s="11"/>
      <c r="BY104" s="14"/>
      <c r="BZ104" s="13"/>
    </row>
    <row r="105" spans="2:86">
      <c r="BY105" s="14"/>
      <c r="BZ105" s="13"/>
    </row>
    <row r="106" spans="2:86">
      <c r="BY106" s="14"/>
      <c r="BZ106" s="13"/>
    </row>
    <row r="107" spans="2:86">
      <c r="BY107" s="14"/>
      <c r="BZ107" s="13"/>
    </row>
    <row r="108" spans="2:86">
      <c r="BY108" s="14"/>
      <c r="BZ108" s="13"/>
    </row>
    <row r="109" spans="2:86">
      <c r="BY109" s="14"/>
      <c r="BZ109" s="13"/>
    </row>
    <row r="110" spans="2:86">
      <c r="BY110" s="14"/>
      <c r="BZ110" s="13"/>
    </row>
    <row r="111" spans="2:86">
      <c r="BY111" s="14"/>
      <c r="BZ111" s="14"/>
    </row>
    <row r="112" spans="2:86">
      <c r="BY112" s="14"/>
      <c r="BZ112" s="14"/>
    </row>
    <row r="113" spans="77:78">
      <c r="BY113" s="14"/>
      <c r="BZ113" s="14"/>
    </row>
    <row r="114" spans="77:78">
      <c r="BY114" s="14"/>
      <c r="BZ114" s="14"/>
    </row>
    <row r="115" spans="77:78">
      <c r="BY115" s="14"/>
      <c r="BZ115" s="14"/>
    </row>
    <row r="116" spans="77:78">
      <c r="BY116" s="14"/>
      <c r="BZ116" s="14"/>
    </row>
    <row r="117" spans="77:78">
      <c r="BY117" s="14"/>
      <c r="BZ117" s="14"/>
    </row>
    <row r="118" spans="77:78">
      <c r="BY118" s="14"/>
      <c r="BZ118" s="14"/>
    </row>
    <row r="119" spans="77:78">
      <c r="BY119" s="14"/>
      <c r="BZ119" s="14"/>
    </row>
    <row r="120" spans="77:78">
      <c r="BY120" s="14"/>
      <c r="BZ120" s="14"/>
    </row>
    <row r="121" spans="77:78">
      <c r="BY121" s="14"/>
      <c r="BZ121" s="14"/>
    </row>
    <row r="122" spans="77:78">
      <c r="BY122" s="14"/>
      <c r="BZ122" s="14"/>
    </row>
    <row r="123" spans="77:78">
      <c r="BY123" s="14"/>
      <c r="BZ123" s="14"/>
    </row>
    <row r="124" spans="77:78">
      <c r="BY124" s="14"/>
      <c r="BZ124" s="14"/>
    </row>
    <row r="125" spans="77:78">
      <c r="BZ125" s="14"/>
    </row>
    <row r="126" spans="77:78">
      <c r="BZ126" s="14"/>
    </row>
    <row r="127" spans="77:78">
      <c r="BZ127" s="14"/>
    </row>
    <row r="128" spans="77:78">
      <c r="BZ128" s="14"/>
    </row>
    <row r="129" spans="78:78">
      <c r="BZ129" s="14"/>
    </row>
    <row r="130" spans="78:78">
      <c r="BZ130" s="14"/>
    </row>
    <row r="131" spans="78:78">
      <c r="BZ131" s="14"/>
    </row>
    <row r="132" spans="78:78">
      <c r="BZ132" s="14"/>
    </row>
    <row r="133" spans="78:78">
      <c r="BZ133" s="14"/>
    </row>
    <row r="134" spans="78:78">
      <c r="BZ134" s="14"/>
    </row>
    <row r="135" spans="78:78">
      <c r="BZ135" s="14"/>
    </row>
    <row r="136" spans="78:78">
      <c r="BZ136" s="14"/>
    </row>
    <row r="137" spans="78:78">
      <c r="BZ137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Hilly</dc:creator>
  <cp:lastModifiedBy>HILLEL FRIDMAN</cp:lastModifiedBy>
  <dcterms:created xsi:type="dcterms:W3CDTF">2022-08-29T15:07:33Z</dcterms:created>
  <dcterms:modified xsi:type="dcterms:W3CDTF">2026-08-26T19:28:51Z</dcterms:modified>
</cp:coreProperties>
</file>