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ly\Downloads\2021-3\"/>
    </mc:Choice>
  </mc:AlternateContent>
  <xr:revisionPtr revIDLastSave="0" documentId="13_ncr:1_{ECA51276-CFCF-4B34-BDF3-F968C5F6CDE8}" xr6:coauthVersionLast="47" xr6:coauthVersionMax="47" xr10:uidLastSave="{00000000-0000-0000-0000-000000000000}"/>
  <bookViews>
    <workbookView xWindow="-110" yWindow="-110" windowWidth="19420" windowHeight="10420" xr2:uid="{6064A722-0AD7-4751-A775-E0CF1861673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4" i="1" l="1"/>
  <c r="O34" i="1" s="1"/>
  <c r="J30" i="1"/>
  <c r="O30" i="1" s="1"/>
  <c r="J26" i="1"/>
  <c r="O26" i="1" s="1"/>
  <c r="J22" i="1"/>
  <c r="O22" i="1" s="1"/>
  <c r="J18" i="1"/>
  <c r="O18" i="1" s="1"/>
  <c r="J14" i="1"/>
  <c r="O14" i="1" s="1"/>
  <c r="J10" i="1"/>
  <c r="O10" i="1" s="1"/>
  <c r="J6" i="1"/>
  <c r="O6" i="1" s="1"/>
  <c r="I38" i="1"/>
  <c r="O19" i="1"/>
  <c r="O35" i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" i="1"/>
  <c r="J4" i="1"/>
  <c r="O4" i="1" s="1"/>
  <c r="J5" i="1"/>
  <c r="O5" i="1" s="1"/>
  <c r="J7" i="1"/>
  <c r="O7" i="1" s="1"/>
  <c r="J8" i="1"/>
  <c r="O8" i="1" s="1"/>
  <c r="J9" i="1"/>
  <c r="O9" i="1" s="1"/>
  <c r="J11" i="1"/>
  <c r="O11" i="1" s="1"/>
  <c r="J12" i="1"/>
  <c r="O12" i="1" s="1"/>
  <c r="J13" i="1"/>
  <c r="O13" i="1" s="1"/>
  <c r="J15" i="1"/>
  <c r="O15" i="1" s="1"/>
  <c r="J16" i="1"/>
  <c r="O16" i="1" s="1"/>
  <c r="J17" i="1"/>
  <c r="O17" i="1" s="1"/>
  <c r="J19" i="1"/>
  <c r="J20" i="1"/>
  <c r="O20" i="1" s="1"/>
  <c r="J21" i="1"/>
  <c r="O21" i="1" s="1"/>
  <c r="J23" i="1"/>
  <c r="O23" i="1" s="1"/>
  <c r="J24" i="1"/>
  <c r="O24" i="1" s="1"/>
  <c r="J25" i="1"/>
  <c r="O25" i="1" s="1"/>
  <c r="J27" i="1"/>
  <c r="O27" i="1" s="1"/>
  <c r="J28" i="1"/>
  <c r="O28" i="1" s="1"/>
  <c r="J29" i="1"/>
  <c r="O29" i="1" s="1"/>
  <c r="J31" i="1"/>
  <c r="O31" i="1" s="1"/>
  <c r="J32" i="1"/>
  <c r="O32" i="1" s="1"/>
  <c r="J33" i="1"/>
  <c r="O33" i="1" s="1"/>
  <c r="J35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" i="1"/>
  <c r="J36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" i="1"/>
  <c r="K38" i="1"/>
  <c r="G38" i="1"/>
  <c r="F38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M4" i="1"/>
  <c r="N4" i="1" s="1"/>
  <c r="M5" i="1"/>
  <c r="N5" i="1" s="1"/>
  <c r="M7" i="1"/>
  <c r="N7" i="1" s="1"/>
  <c r="M8" i="1"/>
  <c r="N8" i="1" s="1"/>
  <c r="M9" i="1"/>
  <c r="N9" i="1" s="1"/>
  <c r="M11" i="1"/>
  <c r="N11" i="1" s="1"/>
  <c r="M12" i="1"/>
  <c r="N12" i="1" s="1"/>
  <c r="M13" i="1"/>
  <c r="N13" i="1" s="1"/>
  <c r="M15" i="1"/>
  <c r="N15" i="1" s="1"/>
  <c r="M16" i="1"/>
  <c r="N16" i="1" s="1"/>
  <c r="M17" i="1"/>
  <c r="N17" i="1" s="1"/>
  <c r="M19" i="1"/>
  <c r="N19" i="1" s="1"/>
  <c r="M20" i="1"/>
  <c r="N20" i="1" s="1"/>
  <c r="M21" i="1"/>
  <c r="N21" i="1" s="1"/>
  <c r="M23" i="1"/>
  <c r="N23" i="1" s="1"/>
  <c r="M24" i="1"/>
  <c r="N24" i="1" s="1"/>
  <c r="M25" i="1"/>
  <c r="N25" i="1" s="1"/>
  <c r="M27" i="1"/>
  <c r="N27" i="1" s="1"/>
  <c r="M28" i="1"/>
  <c r="N28" i="1" s="1"/>
  <c r="M29" i="1"/>
  <c r="N29" i="1" s="1"/>
  <c r="M31" i="1"/>
  <c r="N31" i="1" s="1"/>
  <c r="M32" i="1"/>
  <c r="N32" i="1" s="1"/>
  <c r="M33" i="1"/>
  <c r="N33" i="1" s="1"/>
  <c r="M35" i="1"/>
  <c r="N35" i="1" s="1"/>
  <c r="D3" i="1"/>
  <c r="P36" i="1" l="1"/>
  <c r="M3" i="1"/>
  <c r="N3" i="1" s="1"/>
  <c r="J3" i="1"/>
  <c r="O3" i="1" s="1"/>
  <c r="P17" i="1" s="1"/>
  <c r="M34" i="1"/>
  <c r="N34" i="1" s="1"/>
  <c r="M30" i="1"/>
  <c r="N30" i="1" s="1"/>
  <c r="M26" i="1"/>
  <c r="N26" i="1" s="1"/>
  <c r="M22" i="1"/>
  <c r="N22" i="1" s="1"/>
  <c r="M18" i="1"/>
  <c r="N18" i="1" s="1"/>
  <c r="M14" i="1"/>
  <c r="N14" i="1" s="1"/>
  <c r="M10" i="1"/>
  <c r="N10" i="1" s="1"/>
  <c r="M6" i="1"/>
  <c r="N6" i="1" s="1"/>
</calcChain>
</file>

<file path=xl/sharedStrings.xml><?xml version="1.0" encoding="utf-8"?>
<sst xmlns="http://schemas.openxmlformats.org/spreadsheetml/2006/main" count="26" uniqueCount="21">
  <si>
    <t>corporate</t>
  </si>
  <si>
    <t>bonds</t>
  </si>
  <si>
    <t>Fiscal</t>
  </si>
  <si>
    <t>Deficit</t>
  </si>
  <si>
    <t>Capital</t>
  </si>
  <si>
    <t>Gains</t>
  </si>
  <si>
    <t>Bank</t>
  </si>
  <si>
    <t>Credit</t>
  </si>
  <si>
    <t>National</t>
  </si>
  <si>
    <t>Income</t>
  </si>
  <si>
    <t>Money</t>
  </si>
  <si>
    <t>Supply M2.</t>
  </si>
  <si>
    <t>Difference</t>
  </si>
  <si>
    <t>National Income</t>
  </si>
  <si>
    <t>plus others</t>
  </si>
  <si>
    <t>Percentage</t>
  </si>
  <si>
    <t>Columns F  &amp; G</t>
  </si>
  <si>
    <t>% of Column B</t>
  </si>
  <si>
    <t>Gains % M2.</t>
  </si>
  <si>
    <t>Deficit % of M2</t>
  </si>
  <si>
    <t>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</si>
</sst>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0.0"/>
    <numFmt numFmtId="166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">
    <xf numFmtId="0" fontId="0" fillId="0" borderId="0" xfId="0"/>
    <xf numFmtId="164" fontId="0" fillId="0" borderId="0" xfId="0" applyNumberFormat="1"/>
    <xf numFmtId="0" fontId="2" fillId="0" borderId="0" xfId="0" applyFont="1" applyAlignment="1">
      <alignment horizontal="right"/>
    </xf>
    <xf numFmtId="165" fontId="0" fillId="0" borderId="0" xfId="0" applyNumberFormat="1"/>
    <xf numFmtId="9" fontId="0" fillId="0" borderId="0" xfId="1" applyFont="1"/>
    <xf numFmtId="166" fontId="0" fillId="0" borderId="0" xfId="1" applyNumberFormat="1" applyFont="1"/>
    <xf numFmtId="9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MONTHLY NATIONAL INCOME vs MONEY SUPPLY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752893816032723"/>
          <c:y val="0.14913223140495871"/>
          <c:w val="0.83605738039662481"/>
          <c:h val="0.57190700852476084"/>
        </c:manualLayout>
      </c:layout>
      <c:lineChart>
        <c:grouping val="standard"/>
        <c:varyColors val="0"/>
        <c:ser>
          <c:idx val="0"/>
          <c:order val="0"/>
          <c:tx>
            <c:v>Money Supply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Sheet1!$A$3:$A$35</c:f>
              <c:numCache>
                <c:formatCode>yyyy\-mm\-dd</c:formatCode>
                <c:ptCount val="33"/>
                <c:pt idx="0">
                  <c:v>43466</c:v>
                </c:pt>
                <c:pt idx="1">
                  <c:v>43497</c:v>
                </c:pt>
                <c:pt idx="2">
                  <c:v>43525</c:v>
                </c:pt>
                <c:pt idx="3">
                  <c:v>43556</c:v>
                </c:pt>
                <c:pt idx="4">
                  <c:v>43586</c:v>
                </c:pt>
                <c:pt idx="5">
                  <c:v>43617</c:v>
                </c:pt>
                <c:pt idx="6">
                  <c:v>43647</c:v>
                </c:pt>
                <c:pt idx="7">
                  <c:v>43678</c:v>
                </c:pt>
                <c:pt idx="8">
                  <c:v>43709</c:v>
                </c:pt>
                <c:pt idx="9">
                  <c:v>43739</c:v>
                </c:pt>
                <c:pt idx="10">
                  <c:v>43770</c:v>
                </c:pt>
                <c:pt idx="11">
                  <c:v>43800</c:v>
                </c:pt>
                <c:pt idx="12">
                  <c:v>43831</c:v>
                </c:pt>
                <c:pt idx="13">
                  <c:v>43862</c:v>
                </c:pt>
                <c:pt idx="14">
                  <c:v>43891</c:v>
                </c:pt>
                <c:pt idx="15">
                  <c:v>43922</c:v>
                </c:pt>
                <c:pt idx="16">
                  <c:v>43952</c:v>
                </c:pt>
                <c:pt idx="17">
                  <c:v>43983</c:v>
                </c:pt>
                <c:pt idx="18">
                  <c:v>44013</c:v>
                </c:pt>
                <c:pt idx="19">
                  <c:v>44044</c:v>
                </c:pt>
                <c:pt idx="20">
                  <c:v>44075</c:v>
                </c:pt>
                <c:pt idx="21">
                  <c:v>44105</c:v>
                </c:pt>
                <c:pt idx="22">
                  <c:v>44136</c:v>
                </c:pt>
                <c:pt idx="23">
                  <c:v>44166</c:v>
                </c:pt>
                <c:pt idx="24">
                  <c:v>44197</c:v>
                </c:pt>
                <c:pt idx="25">
                  <c:v>44228</c:v>
                </c:pt>
                <c:pt idx="26">
                  <c:v>44256</c:v>
                </c:pt>
                <c:pt idx="27">
                  <c:v>44287</c:v>
                </c:pt>
                <c:pt idx="28">
                  <c:v>44317</c:v>
                </c:pt>
                <c:pt idx="29">
                  <c:v>44348</c:v>
                </c:pt>
                <c:pt idx="30">
                  <c:v>44378</c:v>
                </c:pt>
                <c:pt idx="31">
                  <c:v>44409</c:v>
                </c:pt>
                <c:pt idx="32">
                  <c:v>44440</c:v>
                </c:pt>
              </c:numCache>
            </c:numRef>
          </c:cat>
          <c:val>
            <c:numRef>
              <c:f>Sheet1!$B$3:$B$35</c:f>
              <c:numCache>
                <c:formatCode>0.0</c:formatCode>
                <c:ptCount val="33"/>
                <c:pt idx="0">
                  <c:v>14343.2</c:v>
                </c:pt>
                <c:pt idx="1">
                  <c:v>14391.9</c:v>
                </c:pt>
                <c:pt idx="2">
                  <c:v>14552.4</c:v>
                </c:pt>
                <c:pt idx="3">
                  <c:v>14495.1</c:v>
                </c:pt>
                <c:pt idx="4">
                  <c:v>14583.9</c:v>
                </c:pt>
                <c:pt idx="5">
                  <c:v>14677.7</c:v>
                </c:pt>
                <c:pt idx="6">
                  <c:v>14807.9</c:v>
                </c:pt>
                <c:pt idx="7">
                  <c:v>14849.8</c:v>
                </c:pt>
                <c:pt idx="8">
                  <c:v>15031.9</c:v>
                </c:pt>
                <c:pt idx="9">
                  <c:v>15097.3</c:v>
                </c:pt>
                <c:pt idx="10">
                  <c:v>15250.3</c:v>
                </c:pt>
                <c:pt idx="11">
                  <c:v>15471.9</c:v>
                </c:pt>
                <c:pt idx="12">
                  <c:v>15312.9</c:v>
                </c:pt>
                <c:pt idx="13">
                  <c:v>15347.4</c:v>
                </c:pt>
                <c:pt idx="14">
                  <c:v>16639.099999999999</c:v>
                </c:pt>
                <c:pt idx="15">
                  <c:v>17344.3</c:v>
                </c:pt>
                <c:pt idx="16">
                  <c:v>17806.2</c:v>
                </c:pt>
                <c:pt idx="17">
                  <c:v>18184.8</c:v>
                </c:pt>
                <c:pt idx="18">
                  <c:v>18137.8</c:v>
                </c:pt>
                <c:pt idx="19">
                  <c:v>18408.5</c:v>
                </c:pt>
                <c:pt idx="20">
                  <c:v>18522.099999999999</c:v>
                </c:pt>
                <c:pt idx="21">
                  <c:v>18673.099999999999</c:v>
                </c:pt>
                <c:pt idx="22">
                  <c:v>19084.7</c:v>
                </c:pt>
                <c:pt idx="23">
                  <c:v>19330.2</c:v>
                </c:pt>
                <c:pt idx="24">
                  <c:v>19322.099999999999</c:v>
                </c:pt>
                <c:pt idx="25">
                  <c:v>19587.5</c:v>
                </c:pt>
                <c:pt idx="26">
                  <c:v>20167.099999999999</c:v>
                </c:pt>
                <c:pt idx="27">
                  <c:v>20173.5</c:v>
                </c:pt>
                <c:pt idx="28">
                  <c:v>20313.400000000001</c:v>
                </c:pt>
                <c:pt idx="29">
                  <c:v>20405.099999999999</c:v>
                </c:pt>
                <c:pt idx="30">
                  <c:v>20571</c:v>
                </c:pt>
                <c:pt idx="31">
                  <c:v>20843.7</c:v>
                </c:pt>
                <c:pt idx="32">
                  <c:v>20905.3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52C-4B59-B7C9-D0AAFB81801B}"/>
            </c:ext>
          </c:extLst>
        </c:ser>
        <c:ser>
          <c:idx val="1"/>
          <c:order val="1"/>
          <c:tx>
            <c:v>National Income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Sheet1!$A$3:$A$35</c:f>
              <c:numCache>
                <c:formatCode>yyyy\-mm\-dd</c:formatCode>
                <c:ptCount val="33"/>
                <c:pt idx="0">
                  <c:v>43466</c:v>
                </c:pt>
                <c:pt idx="1">
                  <c:v>43497</c:v>
                </c:pt>
                <c:pt idx="2">
                  <c:v>43525</c:v>
                </c:pt>
                <c:pt idx="3">
                  <c:v>43556</c:v>
                </c:pt>
                <c:pt idx="4">
                  <c:v>43586</c:v>
                </c:pt>
                <c:pt idx="5">
                  <c:v>43617</c:v>
                </c:pt>
                <c:pt idx="6">
                  <c:v>43647</c:v>
                </c:pt>
                <c:pt idx="7">
                  <c:v>43678</c:v>
                </c:pt>
                <c:pt idx="8">
                  <c:v>43709</c:v>
                </c:pt>
                <c:pt idx="9">
                  <c:v>43739</c:v>
                </c:pt>
                <c:pt idx="10">
                  <c:v>43770</c:v>
                </c:pt>
                <c:pt idx="11">
                  <c:v>43800</c:v>
                </c:pt>
                <c:pt idx="12">
                  <c:v>43831</c:v>
                </c:pt>
                <c:pt idx="13">
                  <c:v>43862</c:v>
                </c:pt>
                <c:pt idx="14">
                  <c:v>43891</c:v>
                </c:pt>
                <c:pt idx="15">
                  <c:v>43922</c:v>
                </c:pt>
                <c:pt idx="16">
                  <c:v>43952</c:v>
                </c:pt>
                <c:pt idx="17">
                  <c:v>43983</c:v>
                </c:pt>
                <c:pt idx="18">
                  <c:v>44013</c:v>
                </c:pt>
                <c:pt idx="19">
                  <c:v>44044</c:v>
                </c:pt>
                <c:pt idx="20">
                  <c:v>44075</c:v>
                </c:pt>
                <c:pt idx="21">
                  <c:v>44105</c:v>
                </c:pt>
                <c:pt idx="22">
                  <c:v>44136</c:v>
                </c:pt>
                <c:pt idx="23">
                  <c:v>44166</c:v>
                </c:pt>
                <c:pt idx="24">
                  <c:v>44197</c:v>
                </c:pt>
                <c:pt idx="25">
                  <c:v>44228</c:v>
                </c:pt>
                <c:pt idx="26">
                  <c:v>44256</c:v>
                </c:pt>
                <c:pt idx="27">
                  <c:v>44287</c:v>
                </c:pt>
                <c:pt idx="28">
                  <c:v>44317</c:v>
                </c:pt>
                <c:pt idx="29">
                  <c:v>44348</c:v>
                </c:pt>
                <c:pt idx="30">
                  <c:v>44378</c:v>
                </c:pt>
                <c:pt idx="31">
                  <c:v>44409</c:v>
                </c:pt>
                <c:pt idx="32">
                  <c:v>44440</c:v>
                </c:pt>
              </c:numCache>
            </c:numRef>
          </c:cat>
          <c:val>
            <c:numRef>
              <c:f>Sheet1!$C$3:$C$35</c:f>
              <c:numCache>
                <c:formatCode>0.0</c:formatCode>
                <c:ptCount val="33"/>
                <c:pt idx="0">
                  <c:v>18070.357</c:v>
                </c:pt>
                <c:pt idx="1">
                  <c:v>18070.357</c:v>
                </c:pt>
                <c:pt idx="2">
                  <c:v>18070.357</c:v>
                </c:pt>
                <c:pt idx="3">
                  <c:v>18216.253000000001</c:v>
                </c:pt>
                <c:pt idx="4">
                  <c:v>18216.253000000001</c:v>
                </c:pt>
                <c:pt idx="5">
                  <c:v>18216.253000000001</c:v>
                </c:pt>
                <c:pt idx="6">
                  <c:v>18299.733</c:v>
                </c:pt>
                <c:pt idx="7">
                  <c:v>18299.733</c:v>
                </c:pt>
                <c:pt idx="8">
                  <c:v>18299.733</c:v>
                </c:pt>
                <c:pt idx="9">
                  <c:v>18505.916000000001</c:v>
                </c:pt>
                <c:pt idx="10">
                  <c:v>18505.916000000001</c:v>
                </c:pt>
                <c:pt idx="11">
                  <c:v>18505.916000000001</c:v>
                </c:pt>
                <c:pt idx="12">
                  <c:v>18473.440999999999</c:v>
                </c:pt>
                <c:pt idx="13">
                  <c:v>18473.440999999999</c:v>
                </c:pt>
                <c:pt idx="14">
                  <c:v>18473.440999999999</c:v>
                </c:pt>
                <c:pt idx="15">
                  <c:v>16241.315000000001</c:v>
                </c:pt>
                <c:pt idx="16">
                  <c:v>16241.315000000001</c:v>
                </c:pt>
                <c:pt idx="17">
                  <c:v>16241.315000000001</c:v>
                </c:pt>
                <c:pt idx="18">
                  <c:v>17544.331999999999</c:v>
                </c:pt>
                <c:pt idx="19">
                  <c:v>17544.331999999999</c:v>
                </c:pt>
                <c:pt idx="20">
                  <c:v>17544.331999999999</c:v>
                </c:pt>
                <c:pt idx="21">
                  <c:v>18583.792000000001</c:v>
                </c:pt>
                <c:pt idx="22">
                  <c:v>18583.792000000001</c:v>
                </c:pt>
                <c:pt idx="23">
                  <c:v>18583.792000000001</c:v>
                </c:pt>
                <c:pt idx="24">
                  <c:v>19086.766</c:v>
                </c:pt>
                <c:pt idx="25">
                  <c:v>19086.766</c:v>
                </c:pt>
                <c:pt idx="26">
                  <c:v>19086.766</c:v>
                </c:pt>
                <c:pt idx="27">
                  <c:v>19575.148000000001</c:v>
                </c:pt>
                <c:pt idx="28">
                  <c:v>19575.148000000001</c:v>
                </c:pt>
                <c:pt idx="29">
                  <c:v>19575.148000000001</c:v>
                </c:pt>
                <c:pt idx="30">
                  <c:v>20198.030999999999</c:v>
                </c:pt>
                <c:pt idx="31">
                  <c:v>20198.030999999999</c:v>
                </c:pt>
                <c:pt idx="32">
                  <c:v>20198.030999999999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52C-4B59-B7C9-D0AAFB8180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27197055"/>
        <c:axId val="227209119"/>
      </c:lineChart>
      <c:dateAx>
        <c:axId val="2271970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yy\-mm\-dd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209119"/>
        <c:crosses val="autoZero"/>
        <c:auto val="1"/>
        <c:lblOffset val="100"/>
        <c:baseTimeUnit val="months"/>
      </c:dateAx>
      <c:valAx>
        <c:axId val="2272091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million Dollars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1970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390524</xdr:colOff>
      <xdr:row>40</xdr:row>
      <xdr:rowOff>139700</xdr:rowOff>
    </xdr:from>
    <xdr:to>
      <xdr:col>7</xdr:col>
      <xdr:colOff>196850</xdr:colOff>
      <xdr:row>57</xdr:row>
      <xdr:rowOff>82550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394FC43-A1F7-4A2F-BC38-09BC3F9E647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FB42D-CAAF-4B14-98BA-39D5E44DF7C6}">
  <dimension ref="A1:P38"/>
  <sheetViews>
    <sheetView tabSelected="1" topLeftCell="B16" workbookViewId="0">
      <selection activeCell="J20" sqref="J20"/>
    </sheetView>
  </sheetViews>
  <sheetFormatPr defaultRowHeight="14.5" x14ac:dyDescent="0.35"/>
  <cols>
    <col min="1" max="1" width="15.6328125" customWidth="1"/>
    <col min="2" max="14" width="14.6328125" customWidth="1"/>
  </cols>
  <sheetData>
    <row r="1" spans="1:16" s="2" customFormat="1" x14ac:dyDescent="0.35">
      <c r="B1" s="2" t="s">
        <v>10</v>
      </c>
      <c r="C1" s="2" t="s">
        <v>8</v>
      </c>
      <c r="D1" s="2" t="s">
        <v>12</v>
      </c>
      <c r="E1" s="2" t="s">
        <v>12</v>
      </c>
      <c r="F1" s="2" t="s">
        <v>6</v>
      </c>
      <c r="G1" s="2" t="s">
        <v>0</v>
      </c>
      <c r="H1" s="2" t="s">
        <v>16</v>
      </c>
      <c r="I1" s="2" t="s">
        <v>4</v>
      </c>
      <c r="J1" s="2" t="s">
        <v>4</v>
      </c>
      <c r="K1" s="2" t="s">
        <v>2</v>
      </c>
      <c r="L1" s="2" t="s">
        <v>2</v>
      </c>
      <c r="M1" s="2" t="s">
        <v>13</v>
      </c>
      <c r="N1" s="2" t="s">
        <v>12</v>
      </c>
      <c r="O1" s="2" t="s">
        <v>20</v>
      </c>
    </row>
    <row r="2" spans="1:16" s="2" customFormat="1" x14ac:dyDescent="0.35">
      <c r="B2" s="2" t="s">
        <v>11</v>
      </c>
      <c r="C2" s="2" t="s">
        <v>9</v>
      </c>
      <c r="E2" s="2" t="s">
        <v>15</v>
      </c>
      <c r="F2" s="2" t="s">
        <v>7</v>
      </c>
      <c r="G2" s="2" t="s">
        <v>1</v>
      </c>
      <c r="H2" s="2" t="s">
        <v>17</v>
      </c>
      <c r="I2" s="2" t="s">
        <v>5</v>
      </c>
      <c r="J2" s="2" t="s">
        <v>18</v>
      </c>
      <c r="K2" s="2" t="s">
        <v>3</v>
      </c>
      <c r="L2" s="2" t="s">
        <v>19</v>
      </c>
      <c r="M2" s="2" t="s">
        <v>14</v>
      </c>
      <c r="O2" s="2" t="s">
        <v>12</v>
      </c>
    </row>
    <row r="3" spans="1:16" x14ac:dyDescent="0.35">
      <c r="A3" s="1">
        <v>43466</v>
      </c>
      <c r="B3" s="3">
        <v>14343.2</v>
      </c>
      <c r="C3" s="3">
        <v>18070.357</v>
      </c>
      <c r="D3" s="3">
        <f>C3-B3</f>
        <v>3727.1569999999992</v>
      </c>
      <c r="E3" s="5">
        <f>C3/B3</f>
        <v>1.2598553321434547</v>
      </c>
      <c r="F3" s="3">
        <v>50.918700000000172</v>
      </c>
      <c r="G3">
        <v>45.5</v>
      </c>
      <c r="H3" s="5">
        <f>(F3+G3)*12/B3</f>
        <v>8.0667103575213478E-2</v>
      </c>
      <c r="I3" s="3">
        <v>18.792734912280693</v>
      </c>
      <c r="J3" s="5">
        <f>I3*12/B3</f>
        <v>1.5722629465347224E-2</v>
      </c>
      <c r="K3" s="3">
        <v>8.6828666109799997</v>
      </c>
      <c r="L3" s="5">
        <f>K3*12/B3</f>
        <v>7.2643761037815826E-3</v>
      </c>
      <c r="M3" s="3">
        <f t="shared" ref="M3:M35" si="0">C3+F3+G3+I3-K3</f>
        <v>18176.885568301299</v>
      </c>
      <c r="N3" s="3">
        <f t="shared" ref="N3:N35" si="1">M3-B3</f>
        <v>3833.6855683012982</v>
      </c>
      <c r="O3" s="4">
        <f>H3+J3-L3</f>
        <v>8.9125356936779115E-2</v>
      </c>
    </row>
    <row r="4" spans="1:16" x14ac:dyDescent="0.35">
      <c r="A4" s="1">
        <v>43497</v>
      </c>
      <c r="B4" s="3">
        <v>14391.9</v>
      </c>
      <c r="C4" s="3">
        <v>18070.357</v>
      </c>
      <c r="D4" s="3">
        <f t="shared" ref="D4:D35" si="2">C4-B4</f>
        <v>3678.4570000000003</v>
      </c>
      <c r="E4" s="5">
        <f t="shared" ref="E4:E35" si="3">C4/B4</f>
        <v>1.2555921733753015</v>
      </c>
      <c r="F4" s="3">
        <v>72.804200000000492</v>
      </c>
      <c r="G4">
        <v>45.5</v>
      </c>
      <c r="H4" s="5">
        <f t="shared" ref="H4:H35" si="4">(F4+G4)*12/B4</f>
        <v>9.8642319638130194E-2</v>
      </c>
      <c r="I4" s="3">
        <v>59.628414561403623</v>
      </c>
      <c r="J4" s="5">
        <f t="shared" ref="J4:J35" si="5">I4*12/B4</f>
        <v>4.9718312018346679E-2</v>
      </c>
      <c r="K4" s="3">
        <v>-233.97724882680001</v>
      </c>
      <c r="L4" s="5">
        <f t="shared" ref="L4:L36" si="6">K4*12/B4</f>
        <v>-0.19509077925232945</v>
      </c>
      <c r="M4" s="3">
        <f t="shared" si="0"/>
        <v>18482.266863388206</v>
      </c>
      <c r="N4" s="3">
        <f t="shared" si="1"/>
        <v>4090.3668633882062</v>
      </c>
      <c r="O4" s="4">
        <f t="shared" ref="O4:O35" si="7">H4+J4-L4</f>
        <v>0.34345141090880632</v>
      </c>
    </row>
    <row r="5" spans="1:16" x14ac:dyDescent="0.35">
      <c r="A5" s="1">
        <v>43525</v>
      </c>
      <c r="B5" s="3">
        <v>14552.4</v>
      </c>
      <c r="C5" s="3">
        <v>18070.357</v>
      </c>
      <c r="D5" s="3">
        <f t="shared" si="2"/>
        <v>3517.9570000000003</v>
      </c>
      <c r="E5" s="5">
        <f t="shared" si="3"/>
        <v>1.2417441109370275</v>
      </c>
      <c r="F5" s="3">
        <v>22.281100000000151</v>
      </c>
      <c r="G5">
        <v>45.5</v>
      </c>
      <c r="H5" s="5">
        <f t="shared" si="4"/>
        <v>5.5892718726808073E-2</v>
      </c>
      <c r="I5" s="3">
        <v>16.502080676691701</v>
      </c>
      <c r="J5" s="5">
        <f t="shared" si="5"/>
        <v>1.360771887250903E-2</v>
      </c>
      <c r="K5" s="3">
        <v>-146.94476565389002</v>
      </c>
      <c r="L5" s="5">
        <f t="shared" si="6"/>
        <v>-0.12117157223871527</v>
      </c>
      <c r="M5" s="3">
        <f t="shared" si="0"/>
        <v>18301.584946330582</v>
      </c>
      <c r="N5" s="3">
        <f t="shared" si="1"/>
        <v>3749.1849463305825</v>
      </c>
      <c r="O5" s="4">
        <f t="shared" si="7"/>
        <v>0.1906720098380324</v>
      </c>
    </row>
    <row r="6" spans="1:16" x14ac:dyDescent="0.35">
      <c r="A6" s="1">
        <v>43556</v>
      </c>
      <c r="B6" s="3">
        <v>14495.1</v>
      </c>
      <c r="C6" s="3">
        <v>18216.253000000001</v>
      </c>
      <c r="D6" s="3">
        <f t="shared" si="2"/>
        <v>3721.1530000000002</v>
      </c>
      <c r="E6" s="5">
        <f t="shared" si="3"/>
        <v>1.2567179943567137</v>
      </c>
      <c r="F6" s="3">
        <v>95.521499999998923</v>
      </c>
      <c r="G6">
        <v>25.6</v>
      </c>
      <c r="H6" s="5">
        <f t="shared" si="4"/>
        <v>0.1002723679036355</v>
      </c>
      <c r="I6" s="3">
        <v>36.52521952380954</v>
      </c>
      <c r="J6" s="5">
        <f t="shared" si="5"/>
        <v>3.0237986235742732E-2</v>
      </c>
      <c r="K6" s="3">
        <v>160.30450890985998</v>
      </c>
      <c r="L6" s="5">
        <f t="shared" si="6"/>
        <v>0.13271064752352998</v>
      </c>
      <c r="M6" s="3">
        <f t="shared" si="0"/>
        <v>18213.595210613948</v>
      </c>
      <c r="N6" s="3">
        <f t="shared" si="1"/>
        <v>3718.4952106139481</v>
      </c>
      <c r="O6" s="4">
        <f t="shared" si="7"/>
        <v>-2.200293384151758E-3</v>
      </c>
    </row>
    <row r="7" spans="1:16" x14ac:dyDescent="0.35">
      <c r="A7" s="1">
        <v>43586</v>
      </c>
      <c r="B7" s="3">
        <v>14583.9</v>
      </c>
      <c r="C7" s="3">
        <v>18216.253000000001</v>
      </c>
      <c r="D7" s="3">
        <f t="shared" si="2"/>
        <v>3632.353000000001</v>
      </c>
      <c r="E7" s="5">
        <f t="shared" si="3"/>
        <v>1.2490659562942699</v>
      </c>
      <c r="F7" s="3">
        <v>44.846600000000763</v>
      </c>
      <c r="G7">
        <v>25.6</v>
      </c>
      <c r="H7" s="5">
        <f t="shared" si="4"/>
        <v>5.7965235636558747E-2</v>
      </c>
      <c r="I7" s="3">
        <v>-19.131139913419901</v>
      </c>
      <c r="J7" s="5">
        <f t="shared" si="5"/>
        <v>-1.5741583455799808E-2</v>
      </c>
      <c r="K7" s="3">
        <v>-207.76839134666</v>
      </c>
      <c r="L7" s="5">
        <f t="shared" si="6"/>
        <v>-0.17095706197655772</v>
      </c>
      <c r="M7" s="3">
        <f t="shared" si="0"/>
        <v>18475.33685143324</v>
      </c>
      <c r="N7" s="3">
        <f t="shared" si="1"/>
        <v>3891.43685143324</v>
      </c>
      <c r="O7" s="4">
        <f t="shared" si="7"/>
        <v>0.21318071415731665</v>
      </c>
    </row>
    <row r="8" spans="1:16" x14ac:dyDescent="0.35">
      <c r="A8" s="1">
        <v>43617</v>
      </c>
      <c r="B8" s="3">
        <v>14677.7</v>
      </c>
      <c r="C8" s="3">
        <v>18216.253000000001</v>
      </c>
      <c r="D8" s="3">
        <f t="shared" si="2"/>
        <v>3538.5529999999999</v>
      </c>
      <c r="E8" s="5">
        <f t="shared" si="3"/>
        <v>1.2410836166429344</v>
      </c>
      <c r="F8" s="3">
        <v>94.045399999999063</v>
      </c>
      <c r="G8">
        <v>25.6</v>
      </c>
      <c r="H8" s="5">
        <f t="shared" si="4"/>
        <v>9.7818105016452744E-2</v>
      </c>
      <c r="I8" s="3">
        <v>10.008257818181743</v>
      </c>
      <c r="J8" s="5">
        <f t="shared" si="5"/>
        <v>8.1824191677293389E-3</v>
      </c>
      <c r="K8" s="3">
        <v>-8.4763184542199994</v>
      </c>
      <c r="L8" s="5">
        <f t="shared" si="6"/>
        <v>-6.9299564271404915E-3</v>
      </c>
      <c r="M8" s="3">
        <f t="shared" si="0"/>
        <v>18354.382976272402</v>
      </c>
      <c r="N8" s="3">
        <f t="shared" si="1"/>
        <v>3676.682976272401</v>
      </c>
      <c r="O8" s="4">
        <f t="shared" si="7"/>
        <v>0.11293048061132258</v>
      </c>
    </row>
    <row r="9" spans="1:16" x14ac:dyDescent="0.35">
      <c r="A9" s="1">
        <v>43647</v>
      </c>
      <c r="B9" s="3">
        <v>14807.9</v>
      </c>
      <c r="C9" s="3">
        <v>18299.733</v>
      </c>
      <c r="D9" s="3">
        <f t="shared" si="2"/>
        <v>3491.8330000000005</v>
      </c>
      <c r="E9" s="5">
        <f t="shared" si="3"/>
        <v>1.2358087912533176</v>
      </c>
      <c r="F9" s="3">
        <v>49.099600000001374</v>
      </c>
      <c r="G9">
        <v>24.2</v>
      </c>
      <c r="H9" s="5">
        <f t="shared" si="4"/>
        <v>5.9400401137231926E-2</v>
      </c>
      <c r="I9" s="3">
        <v>39.722298545454514</v>
      </c>
      <c r="J9" s="5">
        <f t="shared" si="5"/>
        <v>3.2190086544712899E-2</v>
      </c>
      <c r="K9" s="3">
        <v>-119.69580619346</v>
      </c>
      <c r="L9" s="5">
        <f t="shared" si="6"/>
        <v>-9.6998877242655615E-2</v>
      </c>
      <c r="M9" s="3">
        <f t="shared" si="0"/>
        <v>18532.450704738916</v>
      </c>
      <c r="N9" s="3">
        <f t="shared" si="1"/>
        <v>3724.5507047389165</v>
      </c>
      <c r="O9" s="4">
        <f t="shared" si="7"/>
        <v>0.18858936492460043</v>
      </c>
    </row>
    <row r="10" spans="1:16" x14ac:dyDescent="0.35">
      <c r="A10" s="1">
        <v>43678</v>
      </c>
      <c r="B10" s="3">
        <v>14849.8</v>
      </c>
      <c r="C10" s="3">
        <v>18299.733</v>
      </c>
      <c r="D10" s="3">
        <f t="shared" si="2"/>
        <v>3449.9330000000009</v>
      </c>
      <c r="E10" s="5">
        <f t="shared" si="3"/>
        <v>1.2323218494525179</v>
      </c>
      <c r="F10" s="3">
        <v>80.500199999998586</v>
      </c>
      <c r="G10">
        <v>24.2</v>
      </c>
      <c r="H10" s="5">
        <f t="shared" si="4"/>
        <v>8.4607361715308166E-2</v>
      </c>
      <c r="I10" s="3">
        <v>-39.057553181818086</v>
      </c>
      <c r="J10" s="5">
        <f t="shared" si="5"/>
        <v>-3.1562084215397988E-2</v>
      </c>
      <c r="K10" s="3">
        <v>-200.34434892913001</v>
      </c>
      <c r="L10" s="5">
        <f t="shared" si="6"/>
        <v>-0.1618966038027152</v>
      </c>
      <c r="M10" s="3">
        <f t="shared" si="0"/>
        <v>18565.719995747313</v>
      </c>
      <c r="N10" s="3">
        <f t="shared" si="1"/>
        <v>3715.9199957473138</v>
      </c>
      <c r="O10" s="4">
        <f t="shared" si="7"/>
        <v>0.21494188130262537</v>
      </c>
    </row>
    <row r="11" spans="1:16" x14ac:dyDescent="0.35">
      <c r="A11" s="1">
        <v>43709</v>
      </c>
      <c r="B11" s="3">
        <v>15031.9</v>
      </c>
      <c r="C11" s="3">
        <v>18299.733</v>
      </c>
      <c r="D11" s="3">
        <f t="shared" si="2"/>
        <v>3267.8330000000005</v>
      </c>
      <c r="E11" s="5">
        <f t="shared" si="3"/>
        <v>1.2173932104391327</v>
      </c>
      <c r="F11" s="3">
        <v>107.31750000000102</v>
      </c>
      <c r="G11">
        <v>24.2</v>
      </c>
      <c r="H11" s="5">
        <f t="shared" si="4"/>
        <v>0.10499071973602886</v>
      </c>
      <c r="I11" s="3">
        <v>30.928611136363635</v>
      </c>
      <c r="J11" s="5">
        <f t="shared" si="5"/>
        <v>2.4690380699470039E-2</v>
      </c>
      <c r="K11" s="3">
        <v>82.767658464779998</v>
      </c>
      <c r="L11" s="5">
        <f t="shared" si="6"/>
        <v>6.6073610227407042E-2</v>
      </c>
      <c r="M11" s="3">
        <f t="shared" si="0"/>
        <v>18379.411452671586</v>
      </c>
      <c r="N11" s="3">
        <f t="shared" si="1"/>
        <v>3347.5114526715861</v>
      </c>
      <c r="O11" s="4">
        <f t="shared" si="7"/>
        <v>6.3607490208091866E-2</v>
      </c>
    </row>
    <row r="12" spans="1:16" x14ac:dyDescent="0.35">
      <c r="A12" s="1">
        <v>43739</v>
      </c>
      <c r="B12" s="3">
        <v>15097.3</v>
      </c>
      <c r="C12" s="3">
        <v>18505.916000000001</v>
      </c>
      <c r="D12" s="3">
        <f t="shared" si="2"/>
        <v>3408.6160000000018</v>
      </c>
      <c r="E12" s="5">
        <f t="shared" si="3"/>
        <v>1.2257765295781367</v>
      </c>
      <c r="F12" s="3">
        <v>32.147699999999531</v>
      </c>
      <c r="G12">
        <v>-5.2</v>
      </c>
      <c r="H12" s="5">
        <f t="shared" si="4"/>
        <v>2.1419220655348601E-2</v>
      </c>
      <c r="I12" s="3">
        <v>-2.6857455434783515</v>
      </c>
      <c r="J12" s="5">
        <f t="shared" si="5"/>
        <v>-2.1347490294118961E-3</v>
      </c>
      <c r="K12" s="3">
        <v>-134.46756493381</v>
      </c>
      <c r="L12" s="5">
        <f t="shared" si="6"/>
        <v>-0.1068807521348665</v>
      </c>
      <c r="M12" s="3">
        <f t="shared" si="0"/>
        <v>18664.645519390328</v>
      </c>
      <c r="N12" s="3">
        <f t="shared" si="1"/>
        <v>3567.3455193903283</v>
      </c>
      <c r="O12" s="4">
        <f t="shared" si="7"/>
        <v>0.12616522376080322</v>
      </c>
    </row>
    <row r="13" spans="1:16" x14ac:dyDescent="0.35">
      <c r="A13" s="1">
        <v>43770</v>
      </c>
      <c r="B13" s="3">
        <v>15250.3</v>
      </c>
      <c r="C13" s="3">
        <v>18505.916000000001</v>
      </c>
      <c r="D13" s="3">
        <f t="shared" si="2"/>
        <v>3255.6160000000018</v>
      </c>
      <c r="E13" s="5">
        <f t="shared" si="3"/>
        <v>1.2134788168101613</v>
      </c>
      <c r="F13" s="3">
        <v>79.589599999999336</v>
      </c>
      <c r="G13">
        <v>-5.2</v>
      </c>
      <c r="H13" s="5">
        <f t="shared" si="4"/>
        <v>5.8534927181759837E-2</v>
      </c>
      <c r="I13" s="3">
        <v>48.215096543478253</v>
      </c>
      <c r="J13" s="5">
        <f t="shared" si="5"/>
        <v>3.7939001758767965E-2</v>
      </c>
      <c r="K13" s="3">
        <v>-208.83829445673999</v>
      </c>
      <c r="L13" s="5">
        <f t="shared" si="6"/>
        <v>-0.16432853999468078</v>
      </c>
      <c r="M13" s="3">
        <f t="shared" si="0"/>
        <v>18837.358991000216</v>
      </c>
      <c r="N13" s="3">
        <f t="shared" si="1"/>
        <v>3587.0589910002163</v>
      </c>
      <c r="O13" s="4">
        <f t="shared" si="7"/>
        <v>0.26080246893520859</v>
      </c>
    </row>
    <row r="14" spans="1:16" x14ac:dyDescent="0.35">
      <c r="A14" s="1">
        <v>43800</v>
      </c>
      <c r="B14" s="3">
        <v>15471.9</v>
      </c>
      <c r="C14" s="3">
        <v>18505.916000000001</v>
      </c>
      <c r="D14" s="3">
        <f t="shared" si="2"/>
        <v>3034.0160000000014</v>
      </c>
      <c r="E14" s="5">
        <f t="shared" si="3"/>
        <v>1.1960984753003834</v>
      </c>
      <c r="F14" s="3">
        <v>17.045600000001286</v>
      </c>
      <c r="G14">
        <v>-5.2</v>
      </c>
      <c r="H14" s="5">
        <f t="shared" si="4"/>
        <v>9.1874430419027694E-3</v>
      </c>
      <c r="I14" s="3">
        <v>27.107247452380985</v>
      </c>
      <c r="J14" s="5">
        <f t="shared" si="5"/>
        <v>2.1024371242612208E-2</v>
      </c>
      <c r="K14" s="3">
        <v>-13.27255731642</v>
      </c>
      <c r="L14" s="5">
        <f t="shared" si="6"/>
        <v>-1.0294190616345763E-2</v>
      </c>
      <c r="M14" s="3">
        <f t="shared" si="0"/>
        <v>18558.141404768805</v>
      </c>
      <c r="N14" s="3">
        <f t="shared" si="1"/>
        <v>3086.2414047688053</v>
      </c>
      <c r="O14" s="4">
        <f t="shared" si="7"/>
        <v>4.0506004900860738E-2</v>
      </c>
    </row>
    <row r="15" spans="1:16" x14ac:dyDescent="0.35">
      <c r="A15" s="1">
        <v>43831</v>
      </c>
      <c r="B15" s="3">
        <v>15312.9</v>
      </c>
      <c r="C15" s="3">
        <v>18473.440999999999</v>
      </c>
      <c r="D15" s="3">
        <f t="shared" si="2"/>
        <v>3160.5409999999993</v>
      </c>
      <c r="E15" s="5">
        <f t="shared" si="3"/>
        <v>1.2063972859484486</v>
      </c>
      <c r="F15" s="3">
        <v>32.132599999999002</v>
      </c>
      <c r="G15">
        <v>78</v>
      </c>
      <c r="H15" s="5">
        <f t="shared" si="4"/>
        <v>8.6305742217345383E-2</v>
      </c>
      <c r="I15" s="3">
        <v>38.221810476190406</v>
      </c>
      <c r="J15" s="5">
        <f t="shared" si="5"/>
        <v>2.9952636385941585E-2</v>
      </c>
      <c r="K15" s="3">
        <v>-32.593280007640004</v>
      </c>
      <c r="L15" s="5">
        <f t="shared" si="6"/>
        <v>-2.5541821607382015E-2</v>
      </c>
      <c r="M15" s="3">
        <f t="shared" si="0"/>
        <v>18654.388690483825</v>
      </c>
      <c r="N15" s="3">
        <f t="shared" si="1"/>
        <v>3341.4886904838258</v>
      </c>
      <c r="O15" s="4">
        <f t="shared" si="7"/>
        <v>0.141800200210669</v>
      </c>
      <c r="P15" s="6"/>
    </row>
    <row r="16" spans="1:16" x14ac:dyDescent="0.35">
      <c r="A16" s="1">
        <v>43862</v>
      </c>
      <c r="B16" s="3">
        <v>15347.4</v>
      </c>
      <c r="C16" s="3">
        <v>18473.440999999999</v>
      </c>
      <c r="D16" s="3">
        <f t="shared" si="2"/>
        <v>3126.0409999999993</v>
      </c>
      <c r="E16" s="5">
        <f t="shared" si="3"/>
        <v>1.2036853799340606</v>
      </c>
      <c r="F16" s="3">
        <v>86.6804000000011</v>
      </c>
      <c r="G16">
        <v>78</v>
      </c>
      <c r="H16" s="5">
        <f t="shared" si="4"/>
        <v>0.12876218773212486</v>
      </c>
      <c r="I16" s="3">
        <v>0.3556117293234638</v>
      </c>
      <c r="J16" s="5">
        <f t="shared" si="5"/>
        <v>2.780497512205042E-4</v>
      </c>
      <c r="K16" s="3">
        <v>-235.33521387457</v>
      </c>
      <c r="L16" s="5">
        <f t="shared" si="6"/>
        <v>-0.1840065787361273</v>
      </c>
      <c r="M16" s="3">
        <f t="shared" si="0"/>
        <v>18873.812225603891</v>
      </c>
      <c r="N16" s="3">
        <f t="shared" si="1"/>
        <v>3526.4122256038918</v>
      </c>
      <c r="O16" s="4">
        <f t="shared" si="7"/>
        <v>0.31304681621947267</v>
      </c>
    </row>
    <row r="17" spans="1:16" x14ac:dyDescent="0.35">
      <c r="A17" s="1">
        <v>43891</v>
      </c>
      <c r="B17" s="3">
        <v>16639.099999999999</v>
      </c>
      <c r="C17" s="3">
        <v>18473.440999999999</v>
      </c>
      <c r="D17" s="3">
        <f t="shared" si="2"/>
        <v>1834.3410000000003</v>
      </c>
      <c r="E17" s="5">
        <f t="shared" si="3"/>
        <v>1.1102428015938361</v>
      </c>
      <c r="F17" s="3">
        <v>657.68869999999879</v>
      </c>
      <c r="G17">
        <v>78</v>
      </c>
      <c r="H17" s="5">
        <f t="shared" si="4"/>
        <v>0.5305734324572835</v>
      </c>
      <c r="I17" s="3">
        <v>-246.82644588516754</v>
      </c>
      <c r="J17" s="5">
        <f t="shared" si="5"/>
        <v>-0.17800946869854803</v>
      </c>
      <c r="K17" s="3">
        <v>-119.12516471801999</v>
      </c>
      <c r="L17" s="5">
        <f t="shared" si="6"/>
        <v>-8.591221740456155E-2</v>
      </c>
      <c r="M17" s="3">
        <f t="shared" si="0"/>
        <v>19081.428418832853</v>
      </c>
      <c r="N17" s="3">
        <f t="shared" si="1"/>
        <v>2442.3284188328544</v>
      </c>
      <c r="O17" s="4">
        <f t="shared" si="7"/>
        <v>0.43847618116329701</v>
      </c>
      <c r="P17" s="6">
        <f>AVERAGE(O3:O16)</f>
        <v>0.16404422353788836</v>
      </c>
    </row>
    <row r="18" spans="1:16" x14ac:dyDescent="0.35">
      <c r="A18" s="1">
        <v>43922</v>
      </c>
      <c r="B18" s="3">
        <v>17344.3</v>
      </c>
      <c r="C18" s="3">
        <v>16241.315000000001</v>
      </c>
      <c r="D18" s="3">
        <f t="shared" si="2"/>
        <v>-1102.9849999999988</v>
      </c>
      <c r="E18" s="5">
        <f t="shared" si="3"/>
        <v>0.93640648512767888</v>
      </c>
      <c r="F18" s="3">
        <v>226.44090000000142</v>
      </c>
      <c r="G18">
        <v>120.3</v>
      </c>
      <c r="H18" s="5">
        <f t="shared" si="4"/>
        <v>0.23989960967003671</v>
      </c>
      <c r="I18" s="3">
        <v>35.863134155844143</v>
      </c>
      <c r="J18" s="5">
        <f t="shared" si="5"/>
        <v>2.481262488945243E-2</v>
      </c>
      <c r="K18" s="3">
        <v>-737.85062107964995</v>
      </c>
      <c r="L18" s="5">
        <f t="shared" si="6"/>
        <v>-0.5104966734290689</v>
      </c>
      <c r="M18" s="3">
        <f t="shared" si="0"/>
        <v>17361.769655235497</v>
      </c>
      <c r="N18" s="3">
        <f t="shared" si="1"/>
        <v>17.469655235498067</v>
      </c>
      <c r="O18" s="4">
        <f t="shared" si="7"/>
        <v>0.77520890798855802</v>
      </c>
    </row>
    <row r="19" spans="1:16" x14ac:dyDescent="0.35">
      <c r="A19" s="1">
        <v>43952</v>
      </c>
      <c r="B19" s="3">
        <v>17806.2</v>
      </c>
      <c r="C19" s="3">
        <v>16241.315000000001</v>
      </c>
      <c r="D19" s="3">
        <f t="shared" si="2"/>
        <v>-1564.8850000000002</v>
      </c>
      <c r="E19" s="5">
        <f t="shared" si="3"/>
        <v>0.91211572373667593</v>
      </c>
      <c r="F19" s="3">
        <v>-22.608000000000175</v>
      </c>
      <c r="G19">
        <v>120.3</v>
      </c>
      <c r="H19" s="5">
        <f t="shared" si="4"/>
        <v>6.5836843346699342E-2</v>
      </c>
      <c r="I19" s="3">
        <v>65.905557571428588</v>
      </c>
      <c r="J19" s="5">
        <f t="shared" si="5"/>
        <v>4.4415242491780561E-2</v>
      </c>
      <c r="K19" s="3">
        <v>-398.82141365967999</v>
      </c>
      <c r="L19" s="5">
        <f t="shared" si="6"/>
        <v>-0.26877475058778177</v>
      </c>
      <c r="M19" s="3">
        <f t="shared" si="0"/>
        <v>16803.733971231108</v>
      </c>
      <c r="N19" s="3">
        <f t="shared" si="1"/>
        <v>-1002.466028768893</v>
      </c>
      <c r="O19" s="4">
        <f t="shared" si="7"/>
        <v>0.37902683642626167</v>
      </c>
    </row>
    <row r="20" spans="1:16" x14ac:dyDescent="0.35">
      <c r="A20" s="1">
        <v>43983</v>
      </c>
      <c r="B20" s="3">
        <v>18184.8</v>
      </c>
      <c r="C20" s="3">
        <v>16241.315000000001</v>
      </c>
      <c r="D20" s="3">
        <f t="shared" si="2"/>
        <v>-1943.4849999999988</v>
      </c>
      <c r="E20" s="5">
        <f t="shared" si="3"/>
        <v>0.89312585236021302</v>
      </c>
      <c r="F20" s="3">
        <v>12.209100000000035</v>
      </c>
      <c r="G20">
        <v>120.3</v>
      </c>
      <c r="H20" s="5">
        <f t="shared" si="4"/>
        <v>8.7441665566847071E-2</v>
      </c>
      <c r="I20" s="3">
        <v>75.559728272727256</v>
      </c>
      <c r="J20" s="5">
        <f t="shared" si="5"/>
        <v>4.9861243416079754E-2</v>
      </c>
      <c r="K20" s="3">
        <v>-864.07406849171002</v>
      </c>
      <c r="L20" s="5">
        <f t="shared" si="6"/>
        <v>-0.5701953731633298</v>
      </c>
      <c r="M20" s="3">
        <f t="shared" si="0"/>
        <v>17313.457896764437</v>
      </c>
      <c r="N20" s="3">
        <f t="shared" si="1"/>
        <v>-871.34210323556181</v>
      </c>
      <c r="O20" s="4">
        <f t="shared" si="7"/>
        <v>0.70749828214625665</v>
      </c>
    </row>
    <row r="21" spans="1:16" x14ac:dyDescent="0.35">
      <c r="A21" s="1">
        <v>44013</v>
      </c>
      <c r="B21" s="3">
        <v>18137.8</v>
      </c>
      <c r="C21" s="3">
        <v>17544.331999999999</v>
      </c>
      <c r="D21" s="3">
        <f t="shared" si="2"/>
        <v>-593.46800000000076</v>
      </c>
      <c r="E21" s="5">
        <f t="shared" si="3"/>
        <v>0.96728004498891818</v>
      </c>
      <c r="F21" s="3">
        <v>61.987699999999677</v>
      </c>
      <c r="G21">
        <v>5.8</v>
      </c>
      <c r="H21" s="5">
        <f t="shared" si="4"/>
        <v>4.4848460121955036E-2</v>
      </c>
      <c r="I21" s="3">
        <v>39.436954545454533</v>
      </c>
      <c r="J21" s="5">
        <f t="shared" si="5"/>
        <v>2.6091557661097508E-2</v>
      </c>
      <c r="K21" s="3">
        <v>-62.991726394539995</v>
      </c>
      <c r="L21" s="5">
        <f t="shared" si="6"/>
        <v>-4.1675435650105307E-2</v>
      </c>
      <c r="M21" s="3">
        <f t="shared" si="0"/>
        <v>17714.548380939992</v>
      </c>
      <c r="N21" s="3">
        <f t="shared" si="1"/>
        <v>-423.25161906000722</v>
      </c>
      <c r="O21" s="4">
        <f t="shared" si="7"/>
        <v>0.11261545343315785</v>
      </c>
    </row>
    <row r="22" spans="1:16" x14ac:dyDescent="0.35">
      <c r="A22" s="1">
        <v>44044</v>
      </c>
      <c r="B22" s="3">
        <v>18408.5</v>
      </c>
      <c r="C22" s="3">
        <v>17544.331999999999</v>
      </c>
      <c r="D22" s="3">
        <f t="shared" si="2"/>
        <v>-864.16800000000148</v>
      </c>
      <c r="E22" s="5">
        <f t="shared" si="3"/>
        <v>0.95305603389738425</v>
      </c>
      <c r="F22" s="3">
        <v>12.157499999999345</v>
      </c>
      <c r="G22">
        <v>5.8</v>
      </c>
      <c r="H22" s="5">
        <f t="shared" si="4"/>
        <v>1.1706005377949977E-2</v>
      </c>
      <c r="I22" s="3">
        <v>71.727293419913494</v>
      </c>
      <c r="J22" s="5">
        <f t="shared" si="5"/>
        <v>4.6757069888310396E-2</v>
      </c>
      <c r="K22" s="3">
        <v>-200.09501510766</v>
      </c>
      <c r="L22" s="5">
        <f t="shared" si="6"/>
        <v>-0.13043649299464488</v>
      </c>
      <c r="M22" s="3">
        <f t="shared" si="0"/>
        <v>17834.11180852757</v>
      </c>
      <c r="N22" s="3">
        <f t="shared" si="1"/>
        <v>-574.38819147242975</v>
      </c>
      <c r="O22" s="4">
        <f t="shared" si="7"/>
        <v>0.18889956826090526</v>
      </c>
    </row>
    <row r="23" spans="1:16" x14ac:dyDescent="0.35">
      <c r="A23" s="1">
        <v>44075</v>
      </c>
      <c r="B23" s="3">
        <v>18522.099999999999</v>
      </c>
      <c r="C23" s="3">
        <v>17544.331999999999</v>
      </c>
      <c r="D23" s="3">
        <f t="shared" si="2"/>
        <v>-977.76800000000003</v>
      </c>
      <c r="E23" s="5">
        <f t="shared" si="3"/>
        <v>0.94721073744337847</v>
      </c>
      <c r="F23" s="3">
        <v>10.563400000000911</v>
      </c>
      <c r="G23">
        <v>5.8</v>
      </c>
      <c r="H23" s="5">
        <f t="shared" si="4"/>
        <v>1.0601432882881043E-2</v>
      </c>
      <c r="I23" s="3">
        <v>-10.879162857142786</v>
      </c>
      <c r="J23" s="5">
        <f t="shared" si="5"/>
        <v>-7.0483343835587454E-3</v>
      </c>
      <c r="K23" s="3">
        <v>-124.61055841919</v>
      </c>
      <c r="L23" s="5">
        <f t="shared" si="6"/>
        <v>-8.0732028281365512E-2</v>
      </c>
      <c r="M23" s="3">
        <f t="shared" si="0"/>
        <v>17674.426795562049</v>
      </c>
      <c r="N23" s="3">
        <f t="shared" si="1"/>
        <v>-847.67320443794961</v>
      </c>
      <c r="O23" s="4">
        <f t="shared" si="7"/>
        <v>8.4285126780687808E-2</v>
      </c>
    </row>
    <row r="24" spans="1:16" x14ac:dyDescent="0.35">
      <c r="A24" s="1">
        <v>44105</v>
      </c>
      <c r="B24" s="3">
        <v>18673.099999999999</v>
      </c>
      <c r="C24" s="3">
        <v>18583.792000000001</v>
      </c>
      <c r="D24" s="3">
        <f t="shared" si="2"/>
        <v>-89.307999999997264</v>
      </c>
      <c r="E24" s="5">
        <f t="shared" si="3"/>
        <v>0.99521729118357438</v>
      </c>
      <c r="F24" s="3">
        <v>21.271600000000035</v>
      </c>
      <c r="G24">
        <v>1.5</v>
      </c>
      <c r="H24" s="5">
        <f t="shared" si="4"/>
        <v>1.4633842265076524E-2</v>
      </c>
      <c r="I24" s="3">
        <v>27.677346255411152</v>
      </c>
      <c r="J24" s="5">
        <f t="shared" si="5"/>
        <v>1.7786449762756791E-2</v>
      </c>
      <c r="K24" s="3">
        <v>-284.07053717283998</v>
      </c>
      <c r="L24" s="5">
        <f t="shared" si="6"/>
        <v>-0.18255385801361745</v>
      </c>
      <c r="M24" s="3">
        <f t="shared" si="0"/>
        <v>18918.311483428253</v>
      </c>
      <c r="N24" s="3">
        <f t="shared" si="1"/>
        <v>245.21148342825472</v>
      </c>
      <c r="O24" s="4">
        <f t="shared" si="7"/>
        <v>0.21497415004145076</v>
      </c>
    </row>
    <row r="25" spans="1:16" x14ac:dyDescent="0.35">
      <c r="A25" s="1">
        <v>44136</v>
      </c>
      <c r="B25" s="3">
        <v>19084.7</v>
      </c>
      <c r="C25" s="3">
        <v>18583.792000000001</v>
      </c>
      <c r="D25" s="3">
        <f t="shared" si="2"/>
        <v>-500.90799999999945</v>
      </c>
      <c r="E25" s="5">
        <f t="shared" si="3"/>
        <v>0.97375342551887112</v>
      </c>
      <c r="F25" s="3">
        <v>60.889999999999418</v>
      </c>
      <c r="G25">
        <v>1.5</v>
      </c>
      <c r="H25" s="5">
        <f t="shared" si="4"/>
        <v>3.9229330301235703E-2</v>
      </c>
      <c r="I25" s="3">
        <v>55.108672863636443</v>
      </c>
      <c r="J25" s="5">
        <f t="shared" si="5"/>
        <v>3.465100705610448E-2</v>
      </c>
      <c r="K25" s="3">
        <v>-145.26626352984999</v>
      </c>
      <c r="L25" s="5">
        <f t="shared" si="6"/>
        <v>-9.1339930015048698E-2</v>
      </c>
      <c r="M25" s="3">
        <f t="shared" si="0"/>
        <v>18846.556936393488</v>
      </c>
      <c r="N25" s="3">
        <f t="shared" si="1"/>
        <v>-238.14306360651244</v>
      </c>
      <c r="O25" s="4">
        <f t="shared" si="7"/>
        <v>0.16522026737238887</v>
      </c>
    </row>
    <row r="26" spans="1:16" x14ac:dyDescent="0.35">
      <c r="A26" s="1">
        <v>44166</v>
      </c>
      <c r="B26" s="3">
        <v>19330.2</v>
      </c>
      <c r="C26" s="3">
        <v>18583.792000000001</v>
      </c>
      <c r="D26" s="3">
        <f t="shared" si="2"/>
        <v>-746.40799999999945</v>
      </c>
      <c r="E26" s="5">
        <f t="shared" si="3"/>
        <v>0.96138643159408599</v>
      </c>
      <c r="F26" s="3">
        <v>56.810999999999694</v>
      </c>
      <c r="G26">
        <v>1.5</v>
      </c>
      <c r="H26" s="5">
        <f t="shared" si="4"/>
        <v>3.6198901201228977E-2</v>
      </c>
      <c r="I26" s="3">
        <v>70.860669409090903</v>
      </c>
      <c r="J26" s="5">
        <f t="shared" si="5"/>
        <v>4.3989613812019053E-2</v>
      </c>
      <c r="K26" s="3">
        <v>-143.56232743913</v>
      </c>
      <c r="L26" s="5">
        <f t="shared" si="6"/>
        <v>-8.9122095439755411E-2</v>
      </c>
      <c r="M26" s="3">
        <f t="shared" si="0"/>
        <v>18856.525996848224</v>
      </c>
      <c r="N26" s="3">
        <f t="shared" si="1"/>
        <v>-473.67400315177656</v>
      </c>
      <c r="O26" s="4">
        <f t="shared" si="7"/>
        <v>0.16931061045300344</v>
      </c>
    </row>
    <row r="27" spans="1:16" x14ac:dyDescent="0.35">
      <c r="A27" s="1">
        <v>44197</v>
      </c>
      <c r="B27" s="3">
        <v>19322.099999999999</v>
      </c>
      <c r="C27" s="3">
        <v>19086.766</v>
      </c>
      <c r="D27" s="3">
        <f t="shared" si="2"/>
        <v>-235.33399999999892</v>
      </c>
      <c r="E27" s="5">
        <f t="shared" si="3"/>
        <v>0.98782047500012948</v>
      </c>
      <c r="F27" s="3">
        <v>78.451500000001033</v>
      </c>
      <c r="G27">
        <v>39.700000000000003</v>
      </c>
      <c r="H27" s="5">
        <f t="shared" si="4"/>
        <v>7.3378048969833118E-2</v>
      </c>
      <c r="I27" s="3">
        <v>46.768132775119575</v>
      </c>
      <c r="J27" s="5">
        <f t="shared" si="5"/>
        <v>2.9045372568273376E-2</v>
      </c>
      <c r="K27" s="3">
        <v>-162.83248946754</v>
      </c>
      <c r="L27" s="5">
        <f t="shared" si="6"/>
        <v>-0.10112720012889284</v>
      </c>
      <c r="M27" s="3">
        <f t="shared" si="0"/>
        <v>19414.518122242658</v>
      </c>
      <c r="N27" s="3">
        <f t="shared" si="1"/>
        <v>92.418122242659592</v>
      </c>
      <c r="O27" s="4">
        <f t="shared" si="7"/>
        <v>0.20355062166699933</v>
      </c>
    </row>
    <row r="28" spans="1:16" x14ac:dyDescent="0.35">
      <c r="A28" s="1">
        <v>44228</v>
      </c>
      <c r="B28" s="3">
        <v>19587.5</v>
      </c>
      <c r="C28" s="3">
        <v>19086.766</v>
      </c>
      <c r="D28" s="3">
        <f t="shared" si="2"/>
        <v>-500.73400000000038</v>
      </c>
      <c r="E28" s="5">
        <f t="shared" si="3"/>
        <v>0.97443604339502232</v>
      </c>
      <c r="F28" s="3">
        <v>111.35629999999946</v>
      </c>
      <c r="G28">
        <v>39.700000000000003</v>
      </c>
      <c r="H28" s="5">
        <f t="shared" si="4"/>
        <v>9.2542468410976048E-2</v>
      </c>
      <c r="I28" s="3">
        <v>42.640299473684216</v>
      </c>
      <c r="J28" s="5">
        <f t="shared" si="5"/>
        <v>2.612296585496927E-2</v>
      </c>
      <c r="K28" s="3">
        <v>-310.92194250467003</v>
      </c>
      <c r="L28" s="5">
        <f t="shared" si="6"/>
        <v>-0.19048185373610926</v>
      </c>
      <c r="M28" s="3">
        <f t="shared" si="0"/>
        <v>19591.384541978354</v>
      </c>
      <c r="N28" s="3">
        <f t="shared" si="1"/>
        <v>3.8845419783538091</v>
      </c>
      <c r="O28" s="4">
        <f t="shared" si="7"/>
        <v>0.3091472880020546</v>
      </c>
    </row>
    <row r="29" spans="1:16" x14ac:dyDescent="0.35">
      <c r="A29" s="1">
        <v>44256</v>
      </c>
      <c r="B29" s="3">
        <v>20167.099999999999</v>
      </c>
      <c r="C29" s="3">
        <v>19086.766</v>
      </c>
      <c r="D29" s="3">
        <f t="shared" si="2"/>
        <v>-1080.3339999999989</v>
      </c>
      <c r="E29" s="5">
        <f t="shared" si="3"/>
        <v>0.94643087008047766</v>
      </c>
      <c r="F29" s="3">
        <v>103.15049999999974</v>
      </c>
      <c r="G29">
        <v>39.700000000000003</v>
      </c>
      <c r="H29" s="5">
        <f t="shared" si="4"/>
        <v>8.5000123964278293E-2</v>
      </c>
      <c r="I29" s="3">
        <v>3.7352668421052075</v>
      </c>
      <c r="J29" s="5">
        <f t="shared" si="5"/>
        <v>2.2225903627820804E-3</v>
      </c>
      <c r="K29" s="3">
        <v>-659.59161844057996</v>
      </c>
      <c r="L29" s="5">
        <f t="shared" si="6"/>
        <v>-0.39247583545908732</v>
      </c>
      <c r="M29" s="3">
        <f t="shared" si="0"/>
        <v>19892.943385282684</v>
      </c>
      <c r="N29" s="3">
        <f t="shared" si="1"/>
        <v>-274.15661471731437</v>
      </c>
      <c r="O29" s="4">
        <f t="shared" si="7"/>
        <v>0.47969854978614768</v>
      </c>
    </row>
    <row r="30" spans="1:16" x14ac:dyDescent="0.35">
      <c r="A30" s="1">
        <v>44287</v>
      </c>
      <c r="B30" s="3">
        <v>20173.5</v>
      </c>
      <c r="C30" s="3">
        <v>19575.148000000001</v>
      </c>
      <c r="D30" s="3">
        <f t="shared" si="2"/>
        <v>-598.35199999999895</v>
      </c>
      <c r="E30" s="5">
        <f t="shared" si="3"/>
        <v>0.97033970307581729</v>
      </c>
      <c r="F30" s="3">
        <v>98.02599999999984</v>
      </c>
      <c r="G30">
        <v>3.8</v>
      </c>
      <c r="H30" s="5">
        <f t="shared" si="4"/>
        <v>6.0570153914789107E-2</v>
      </c>
      <c r="I30" s="3">
        <v>82.836251904762022</v>
      </c>
      <c r="J30" s="5">
        <f t="shared" si="5"/>
        <v>4.9274296619681475E-2</v>
      </c>
      <c r="K30" s="3">
        <v>-225.57946032576999</v>
      </c>
      <c r="L30" s="5">
        <f t="shared" si="6"/>
        <v>-0.13418363317764589</v>
      </c>
      <c r="M30" s="3">
        <f t="shared" si="0"/>
        <v>19985.389712230532</v>
      </c>
      <c r="N30" s="3">
        <f t="shared" si="1"/>
        <v>-188.11028776946841</v>
      </c>
      <c r="O30" s="4">
        <f t="shared" si="7"/>
        <v>0.24402808371211648</v>
      </c>
    </row>
    <row r="31" spans="1:16" x14ac:dyDescent="0.35">
      <c r="A31" s="1">
        <v>44317</v>
      </c>
      <c r="B31" s="3">
        <v>20313.400000000001</v>
      </c>
      <c r="C31" s="3">
        <v>19575.148000000001</v>
      </c>
      <c r="D31" s="3">
        <f t="shared" si="2"/>
        <v>-738.25200000000041</v>
      </c>
      <c r="E31" s="5">
        <f t="shared" si="3"/>
        <v>0.96365689643289654</v>
      </c>
      <c r="F31" s="3">
        <v>114.08899999999994</v>
      </c>
      <c r="G31">
        <v>3.8</v>
      </c>
      <c r="H31" s="5">
        <f t="shared" si="4"/>
        <v>6.9642108165053562E-2</v>
      </c>
      <c r="I31" s="3">
        <v>4.7494961904762096</v>
      </c>
      <c r="J31" s="5">
        <f t="shared" si="5"/>
        <v>2.8057318954834991E-3</v>
      </c>
      <c r="K31" s="3">
        <v>-131.95306316821001</v>
      </c>
      <c r="L31" s="5">
        <f t="shared" si="6"/>
        <v>-7.7950355825145964E-2</v>
      </c>
      <c r="M31" s="3">
        <f t="shared" si="0"/>
        <v>19829.739559358688</v>
      </c>
      <c r="N31" s="3">
        <f t="shared" si="1"/>
        <v>-483.66044064131347</v>
      </c>
      <c r="O31" s="4">
        <f t="shared" si="7"/>
        <v>0.15039819588568304</v>
      </c>
    </row>
    <row r="32" spans="1:16" x14ac:dyDescent="0.35">
      <c r="A32" s="1">
        <v>44348</v>
      </c>
      <c r="B32" s="3">
        <v>20405.099999999999</v>
      </c>
      <c r="C32" s="3">
        <v>19575.148000000001</v>
      </c>
      <c r="D32" s="3">
        <f t="shared" si="2"/>
        <v>-829.9519999999975</v>
      </c>
      <c r="E32" s="5">
        <f t="shared" si="3"/>
        <v>0.95932624686965529</v>
      </c>
      <c r="F32" s="3">
        <v>53.516200000000026</v>
      </c>
      <c r="G32">
        <v>3.8</v>
      </c>
      <c r="H32" s="5">
        <f t="shared" si="4"/>
        <v>3.3706985018451284E-2</v>
      </c>
      <c r="I32" s="3">
        <v>32.997050086579925</v>
      </c>
      <c r="J32" s="5">
        <f t="shared" si="5"/>
        <v>1.940517816815204E-2</v>
      </c>
      <c r="K32" s="3">
        <v>-174.16055026216</v>
      </c>
      <c r="L32" s="5">
        <f t="shared" si="6"/>
        <v>-0.10242177706288723</v>
      </c>
      <c r="M32" s="3">
        <f t="shared" si="0"/>
        <v>19839.621800348737</v>
      </c>
      <c r="N32" s="3">
        <f t="shared" si="1"/>
        <v>-565.47819965126109</v>
      </c>
      <c r="O32" s="4">
        <f t="shared" si="7"/>
        <v>0.15553394024949055</v>
      </c>
    </row>
    <row r="33" spans="1:16" x14ac:dyDescent="0.35">
      <c r="A33" s="1">
        <v>44378</v>
      </c>
      <c r="B33" s="3">
        <v>20571</v>
      </c>
      <c r="C33" s="3">
        <v>20198.030999999999</v>
      </c>
      <c r="D33" s="3">
        <f t="shared" si="2"/>
        <v>-372.96900000000096</v>
      </c>
      <c r="E33" s="5">
        <f t="shared" si="3"/>
        <v>0.98186918477468277</v>
      </c>
      <c r="F33" s="3">
        <v>77.773600000000442</v>
      </c>
      <c r="G33">
        <v>23.2</v>
      </c>
      <c r="H33" s="5">
        <f t="shared" si="4"/>
        <v>5.8902493801954468E-2</v>
      </c>
      <c r="I33" s="3">
        <v>39.957946580086521</v>
      </c>
      <c r="J33" s="5">
        <f t="shared" si="5"/>
        <v>2.3309287781879261E-2</v>
      </c>
      <c r="K33" s="3">
        <v>-302.05048834350004</v>
      </c>
      <c r="L33" s="5">
        <f t="shared" si="6"/>
        <v>-0.17619978902931313</v>
      </c>
      <c r="M33" s="3">
        <f t="shared" si="0"/>
        <v>20641.013034923584</v>
      </c>
      <c r="N33" s="3">
        <f t="shared" si="1"/>
        <v>70.0130349235842</v>
      </c>
      <c r="O33" s="4">
        <f t="shared" si="7"/>
        <v>0.25841157061314685</v>
      </c>
    </row>
    <row r="34" spans="1:16" x14ac:dyDescent="0.35">
      <c r="A34" s="1">
        <v>44409</v>
      </c>
      <c r="B34" s="3">
        <v>20843.7</v>
      </c>
      <c r="C34" s="3">
        <v>20198.030999999999</v>
      </c>
      <c r="D34" s="3">
        <f t="shared" si="2"/>
        <v>-645.66900000000169</v>
      </c>
      <c r="E34" s="5">
        <f t="shared" si="3"/>
        <v>0.96902330200492226</v>
      </c>
      <c r="F34" s="3">
        <v>74.786299999999756</v>
      </c>
      <c r="G34">
        <v>23.2</v>
      </c>
      <c r="H34" s="5">
        <f t="shared" si="4"/>
        <v>5.6412038169806569E-2</v>
      </c>
      <c r="I34" s="3">
        <v>29.991797965368079</v>
      </c>
      <c r="J34" s="5">
        <f t="shared" si="5"/>
        <v>1.7266683726229842E-2</v>
      </c>
      <c r="K34" s="3">
        <v>-170.63465366187</v>
      </c>
      <c r="L34" s="5">
        <f t="shared" si="6"/>
        <v>-9.8236677938295019E-2</v>
      </c>
      <c r="M34" s="3">
        <f t="shared" si="0"/>
        <v>20496.643751627238</v>
      </c>
      <c r="N34" s="3">
        <f t="shared" si="1"/>
        <v>-347.05624837276264</v>
      </c>
      <c r="O34" s="4">
        <f t="shared" si="7"/>
        <v>0.17191539983433143</v>
      </c>
    </row>
    <row r="35" spans="1:16" x14ac:dyDescent="0.35">
      <c r="A35" s="1">
        <v>44440</v>
      </c>
      <c r="B35" s="3">
        <v>20905.3</v>
      </c>
      <c r="C35" s="3">
        <v>20198.030999999999</v>
      </c>
      <c r="D35" s="3">
        <f t="shared" si="2"/>
        <v>-707.26900000000023</v>
      </c>
      <c r="E35" s="5">
        <f t="shared" si="3"/>
        <v>0.96616795740793004</v>
      </c>
      <c r="F35" s="3">
        <v>141.27280000000064</v>
      </c>
      <c r="G35">
        <v>23.2</v>
      </c>
      <c r="H35" s="5">
        <f t="shared" si="4"/>
        <v>9.4410202197529228E-2</v>
      </c>
      <c r="I35" s="3">
        <v>-0.82270701298707716</v>
      </c>
      <c r="J35" s="5">
        <f t="shared" si="5"/>
        <v>-4.7224790631298887E-4</v>
      </c>
      <c r="K35" s="3">
        <v>-61.544251212680003</v>
      </c>
      <c r="L35" s="5">
        <f t="shared" si="6"/>
        <v>-3.5327453542984798E-2</v>
      </c>
      <c r="M35" s="3">
        <f t="shared" si="0"/>
        <v>20423.225344199695</v>
      </c>
      <c r="N35" s="3">
        <f t="shared" si="1"/>
        <v>-482.07465580030475</v>
      </c>
      <c r="O35" s="4">
        <f t="shared" si="7"/>
        <v>0.12926540783420104</v>
      </c>
    </row>
    <row r="36" spans="1:16" x14ac:dyDescent="0.35">
      <c r="A36" s="1">
        <v>44470</v>
      </c>
      <c r="B36" s="3">
        <v>21118.5</v>
      </c>
      <c r="F36" s="3">
        <v>159.34159999999974</v>
      </c>
      <c r="I36" s="3">
        <v>7.7293176190477526</v>
      </c>
      <c r="J36" s="5">
        <f t="shared" ref="J36" si="8">I36/B36</f>
        <v>3.659974723132681E-4</v>
      </c>
      <c r="K36" s="3">
        <v>-165.05536693325001</v>
      </c>
      <c r="L36" s="5">
        <f t="shared" si="6"/>
        <v>-9.3788119572838988E-2</v>
      </c>
      <c r="M36" s="3"/>
      <c r="P36" s="6">
        <f>AVERAGE(O17:O35)</f>
        <v>0.28091918113948094</v>
      </c>
    </row>
    <row r="37" spans="1:16" x14ac:dyDescent="0.35">
      <c r="A37" s="1">
        <v>44501</v>
      </c>
      <c r="F37" s="3">
        <v>162.13459999999941</v>
      </c>
      <c r="I37" s="3">
        <v>75.985701904761697</v>
      </c>
      <c r="J37" s="5"/>
      <c r="K37" s="3">
        <v>-191.33504052197</v>
      </c>
      <c r="L37" s="5"/>
      <c r="M37" s="3"/>
    </row>
    <row r="38" spans="1:16" x14ac:dyDescent="0.35">
      <c r="A38" s="1">
        <v>44531</v>
      </c>
      <c r="E38" s="6">
        <v>0.3</v>
      </c>
      <c r="F38" s="3">
        <f>SUM(F3:F35)</f>
        <v>2814.7648000000008</v>
      </c>
      <c r="G38">
        <f>SUM(G3:G35)</f>
        <v>1087.1999999999998</v>
      </c>
      <c r="I38" s="3">
        <f>SUM(I3:I35)</f>
        <v>732.4202272932331</v>
      </c>
      <c r="J38" s="3"/>
      <c r="K38" s="3">
        <f>SUM(K3:K35)</f>
        <v>-6569.694969406969</v>
      </c>
      <c r="L38" s="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Hilly</dc:creator>
  <cp:lastModifiedBy>Hilly</cp:lastModifiedBy>
  <dcterms:created xsi:type="dcterms:W3CDTF">2021-12-11T21:58:15Z</dcterms:created>
  <dcterms:modified xsi:type="dcterms:W3CDTF">2021-12-15T05:20:48Z</dcterms:modified>
</cp:coreProperties>
</file>