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1-1\"/>
    </mc:Choice>
  </mc:AlternateContent>
  <xr:revisionPtr revIDLastSave="0" documentId="13_ncr:1_{6ACE8CEF-581E-4600-83F3-A2F1341F1630}" xr6:coauthVersionLast="46" xr6:coauthVersionMax="46" xr10:uidLastSave="{00000000-0000-0000-0000-000000000000}"/>
  <bookViews>
    <workbookView xWindow="-110" yWindow="-110" windowWidth="19420" windowHeight="10420" xr2:uid="{C79C45B9-18F6-452F-935F-B188F20953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79" i="1" l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C79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C78" i="1"/>
  <c r="C76" i="1"/>
  <c r="Z67" i="1"/>
  <c r="Z66" i="1"/>
  <c r="AA20" i="1"/>
  <c r="Z65" i="1"/>
  <c r="Z64" i="1"/>
  <c r="Y71" i="1"/>
  <c r="Y74" i="1" s="1"/>
  <c r="X71" i="1"/>
  <c r="X73" i="1" s="1"/>
  <c r="W71" i="1"/>
  <c r="W74" i="1" s="1"/>
  <c r="V71" i="1"/>
  <c r="V73" i="1" s="1"/>
  <c r="U71" i="1"/>
  <c r="U74" i="1" s="1"/>
  <c r="T71" i="1"/>
  <c r="T73" i="1" s="1"/>
  <c r="S71" i="1"/>
  <c r="S74" i="1" s="1"/>
  <c r="R71" i="1"/>
  <c r="R73" i="1" s="1"/>
  <c r="Q71" i="1"/>
  <c r="Q74" i="1" s="1"/>
  <c r="P71" i="1"/>
  <c r="P73" i="1" s="1"/>
  <c r="O71" i="1"/>
  <c r="O74" i="1" s="1"/>
  <c r="N71" i="1"/>
  <c r="N73" i="1" s="1"/>
  <c r="M71" i="1"/>
  <c r="M74" i="1" s="1"/>
  <c r="L71" i="1"/>
  <c r="L73" i="1" s="1"/>
  <c r="K71" i="1"/>
  <c r="K74" i="1" s="1"/>
  <c r="J71" i="1"/>
  <c r="J73" i="1" s="1"/>
  <c r="I71" i="1"/>
  <c r="I74" i="1" s="1"/>
  <c r="H71" i="1"/>
  <c r="H73" i="1" s="1"/>
  <c r="G71" i="1"/>
  <c r="G74" i="1" s="1"/>
  <c r="F71" i="1"/>
  <c r="F73" i="1" s="1"/>
  <c r="E71" i="1"/>
  <c r="E74" i="1" s="1"/>
  <c r="D71" i="1"/>
  <c r="D73" i="1" s="1"/>
  <c r="C71" i="1"/>
  <c r="C74" i="1" s="1"/>
  <c r="C65" i="1"/>
  <c r="C67" i="1" s="1"/>
  <c r="C68" i="1" s="1"/>
  <c r="Y64" i="1"/>
  <c r="Y65" i="1" s="1"/>
  <c r="Y67" i="1" s="1"/>
  <c r="X64" i="1"/>
  <c r="X65" i="1" s="1"/>
  <c r="W64" i="1"/>
  <c r="W65" i="1" s="1"/>
  <c r="W67" i="1" s="1"/>
  <c r="V64" i="1"/>
  <c r="V65" i="1" s="1"/>
  <c r="U64" i="1"/>
  <c r="U65" i="1" s="1"/>
  <c r="U67" i="1" s="1"/>
  <c r="T64" i="1"/>
  <c r="T65" i="1" s="1"/>
  <c r="S64" i="1"/>
  <c r="S65" i="1" s="1"/>
  <c r="S67" i="1" s="1"/>
  <c r="R64" i="1"/>
  <c r="R65" i="1" s="1"/>
  <c r="Q64" i="1"/>
  <c r="Q65" i="1" s="1"/>
  <c r="Q67" i="1" s="1"/>
  <c r="P64" i="1"/>
  <c r="P65" i="1" s="1"/>
  <c r="O64" i="1"/>
  <c r="O65" i="1" s="1"/>
  <c r="O67" i="1" s="1"/>
  <c r="N64" i="1"/>
  <c r="N65" i="1" s="1"/>
  <c r="M64" i="1"/>
  <c r="M65" i="1" s="1"/>
  <c r="M67" i="1" s="1"/>
  <c r="L64" i="1"/>
  <c r="L65" i="1" s="1"/>
  <c r="K64" i="1"/>
  <c r="K65" i="1" s="1"/>
  <c r="K67" i="1" s="1"/>
  <c r="J64" i="1"/>
  <c r="J65" i="1" s="1"/>
  <c r="I64" i="1"/>
  <c r="I65" i="1" s="1"/>
  <c r="I67" i="1" s="1"/>
  <c r="H64" i="1"/>
  <c r="H65" i="1" s="1"/>
  <c r="G64" i="1"/>
  <c r="G65" i="1" s="1"/>
  <c r="G67" i="1" s="1"/>
  <c r="F64" i="1"/>
  <c r="F65" i="1" s="1"/>
  <c r="E64" i="1"/>
  <c r="E65" i="1" s="1"/>
  <c r="E67" i="1" s="1"/>
  <c r="D64" i="1"/>
  <c r="D65" i="1" s="1"/>
  <c r="C64" i="1"/>
  <c r="Y50" i="1"/>
  <c r="Y51" i="1" s="1"/>
  <c r="Y52" i="1" s="1"/>
  <c r="X50" i="1"/>
  <c r="X51" i="1" s="1"/>
  <c r="X52" i="1" s="1"/>
  <c r="W50" i="1"/>
  <c r="W51" i="1" s="1"/>
  <c r="W52" i="1" s="1"/>
  <c r="V50" i="1"/>
  <c r="V51" i="1" s="1"/>
  <c r="V52" i="1" s="1"/>
  <c r="U50" i="1"/>
  <c r="U51" i="1" s="1"/>
  <c r="U52" i="1" s="1"/>
  <c r="T50" i="1"/>
  <c r="T51" i="1" s="1"/>
  <c r="T52" i="1" s="1"/>
  <c r="S50" i="1"/>
  <c r="S51" i="1" s="1"/>
  <c r="S52" i="1" s="1"/>
  <c r="R50" i="1"/>
  <c r="R51" i="1" s="1"/>
  <c r="R52" i="1" s="1"/>
  <c r="Q50" i="1"/>
  <c r="Q51" i="1" s="1"/>
  <c r="Q52" i="1" s="1"/>
  <c r="P50" i="1"/>
  <c r="P51" i="1" s="1"/>
  <c r="P52" i="1" s="1"/>
  <c r="O50" i="1"/>
  <c r="O51" i="1" s="1"/>
  <c r="O52" i="1" s="1"/>
  <c r="N50" i="1"/>
  <c r="N51" i="1" s="1"/>
  <c r="N52" i="1" s="1"/>
  <c r="M50" i="1"/>
  <c r="M51" i="1" s="1"/>
  <c r="M52" i="1" s="1"/>
  <c r="L50" i="1"/>
  <c r="L51" i="1" s="1"/>
  <c r="L52" i="1" s="1"/>
  <c r="K50" i="1"/>
  <c r="K51" i="1" s="1"/>
  <c r="K52" i="1" s="1"/>
  <c r="J50" i="1"/>
  <c r="J51" i="1" s="1"/>
  <c r="J52" i="1" s="1"/>
  <c r="I50" i="1"/>
  <c r="I51" i="1" s="1"/>
  <c r="I52" i="1" s="1"/>
  <c r="H50" i="1"/>
  <c r="H51" i="1" s="1"/>
  <c r="H52" i="1" s="1"/>
  <c r="G50" i="1"/>
  <c r="G51" i="1" s="1"/>
  <c r="G52" i="1" s="1"/>
  <c r="F50" i="1"/>
  <c r="F51" i="1" s="1"/>
  <c r="F52" i="1" s="1"/>
  <c r="E50" i="1"/>
  <c r="E51" i="1" s="1"/>
  <c r="E52" i="1" s="1"/>
  <c r="D50" i="1"/>
  <c r="D51" i="1" s="1"/>
  <c r="D52" i="1" s="1"/>
  <c r="C50" i="1"/>
  <c r="C51" i="1" s="1"/>
  <c r="C52" i="1" s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Z78" i="1" l="1"/>
  <c r="Z76" i="1"/>
  <c r="X53" i="1"/>
  <c r="E73" i="1"/>
  <c r="M73" i="1"/>
  <c r="H53" i="1"/>
  <c r="P53" i="1"/>
  <c r="F53" i="1"/>
  <c r="N53" i="1"/>
  <c r="V53" i="1"/>
  <c r="U73" i="1"/>
  <c r="G73" i="1"/>
  <c r="O73" i="1"/>
  <c r="W73" i="1"/>
  <c r="I73" i="1"/>
  <c r="Q73" i="1"/>
  <c r="Y73" i="1"/>
  <c r="G53" i="1"/>
  <c r="K53" i="1"/>
  <c r="O53" i="1"/>
  <c r="S53" i="1"/>
  <c r="W53" i="1"/>
  <c r="C73" i="1"/>
  <c r="K73" i="1"/>
  <c r="S73" i="1"/>
  <c r="V74" i="1"/>
  <c r="F67" i="1"/>
  <c r="J67" i="1"/>
  <c r="N67" i="1"/>
  <c r="R67" i="1"/>
  <c r="V67" i="1"/>
  <c r="E53" i="1"/>
  <c r="I53" i="1"/>
  <c r="M53" i="1"/>
  <c r="Q53" i="1"/>
  <c r="U53" i="1"/>
  <c r="Y53" i="1"/>
  <c r="J53" i="1"/>
  <c r="R53" i="1"/>
  <c r="D53" i="1"/>
  <c r="L53" i="1"/>
  <c r="T53" i="1"/>
  <c r="D67" i="1"/>
  <c r="H67" i="1"/>
  <c r="L67" i="1"/>
  <c r="P67" i="1"/>
  <c r="T67" i="1"/>
  <c r="X67" i="1"/>
  <c r="X70" i="1"/>
  <c r="C70" i="1"/>
  <c r="G70" i="1"/>
  <c r="K70" i="1"/>
  <c r="O70" i="1"/>
  <c r="S70" i="1"/>
  <c r="W70" i="1"/>
  <c r="F74" i="1"/>
  <c r="J74" i="1"/>
  <c r="N74" i="1"/>
  <c r="R74" i="1"/>
  <c r="E70" i="1"/>
  <c r="U70" i="1"/>
  <c r="D74" i="1"/>
  <c r="H74" i="1"/>
  <c r="P74" i="1"/>
  <c r="T74" i="1"/>
  <c r="X74" i="1"/>
  <c r="I70" i="1"/>
  <c r="M70" i="1"/>
  <c r="Q70" i="1"/>
  <c r="Y70" i="1"/>
  <c r="L74" i="1"/>
  <c r="P70" i="1" l="1"/>
  <c r="H70" i="1"/>
  <c r="AA68" i="1"/>
  <c r="T70" i="1"/>
  <c r="L70" i="1"/>
  <c r="D70" i="1"/>
  <c r="R70" i="1"/>
  <c r="J70" i="1"/>
  <c r="V70" i="1"/>
  <c r="N70" i="1"/>
  <c r="F70" i="1"/>
</calcChain>
</file>

<file path=xl/sharedStrings.xml><?xml version="1.0" encoding="utf-8"?>
<sst xmlns="http://schemas.openxmlformats.org/spreadsheetml/2006/main" count="264" uniqueCount="125">
  <si>
    <t>Line</t>
  </si>
  <si>
    <t/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</si>
  <si>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</si>
  <si>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</si>
  <si>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</si>
  <si>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</si>
  <si>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</si>
  <si>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</si>
  <si>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</si>
  <si>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</si>
  <si>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</si>
  <si>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</si>
  <si>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</si>
  <si>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</si>
  <si>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</si>
  <si>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</si>
  <si>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</si>
  <si>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</si>
  <si>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</si>
  <si>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</si>
  <si>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</si>
  <si>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</si>
  <si>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</si>
  <si>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</si>
  <si>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</si>
  <si>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</si>
  <si>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</si>
  <si>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</si>
  <si>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</si>
  <si>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</si>
  <si>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</si>
  <si>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</si>
  <si>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</si>
  <si>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</si>
  <si>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</si>
  <si>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</si>
  <si>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</si>
  <si>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</si>
  <si>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</si>
  <si>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</si>
  <si>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</si>
  <si>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</si>
  <si>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</si>
  <si>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</si>
  <si>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</si>
  <si>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</si>
  <si>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</si>
  <si>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</si>
  <si>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</si>
  <si>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</si>
  <si>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</si>
  <si>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</si>
  <si>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</si>
  <si>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</si>
  <si>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</si>
  <si>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</si>
  <si>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</si>
  <si>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</si>
  <si>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</si>
  <si>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</si>
  <si>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</si>
  <si>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variable capital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</si>
  <si>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</si>
  <si>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</si>
  <si>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</si>
  <si>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</si>
  <si>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</si>
  <si>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</si>
  <si>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</si>
  <si>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</si>
  <si>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</si>
  <si>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</si>
  <si>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</si>
  <si>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</si>
  <si>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</si>
  <si>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</si>
  <si>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</si>
  <si>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</si>
  <si>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</si>
  <si>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</si>
  <si>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</si>
  <si>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</si>
  <si>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</si>
  <si>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</si>
  <si>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</si>
  <si>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</si>
  <si>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</si>
  <si>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</si>
  <si>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</si>
  <si>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</si>
  <si>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</si>
  <si>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</si>
  <si>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</si>
  <si>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</si>
  <si>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DEFLATOR</t>
  </si>
  <si>
    <t>profits deflated</t>
  </si>
  <si>
    <t>indexed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</si>
  <si>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</si>
  <si>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</si>
  <si>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</si>
  <si>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</si>
  <si>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</si>
  <si>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</si>
  <si>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</si>
  <si>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</si>
  <si>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</si>
  <si>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</si>
  <si>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</si>
  <si>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ASSUMED TURNOVER (Goods producing)</t>
  </si>
  <si>
    <t>NON-FINANCIAL CORPORATE GROSS OUTPUT</t>
  </si>
  <si>
    <t>working or circulating capital</t>
  </si>
  <si>
    <t>fixed capital Table 4.1</t>
  </si>
  <si>
    <t>TOTAL CAPITAL</t>
  </si>
  <si>
    <t>Rate of profit</t>
  </si>
  <si>
    <t>Average rate of profit</t>
  </si>
  <si>
    <t>circulating share of total capital</t>
  </si>
  <si>
    <t>inventories FRED Table BUSINV (Total Business Inventories)</t>
  </si>
  <si>
    <t>rate of profit using variable capital</t>
  </si>
  <si>
    <t>variable capital share of physical capital</t>
  </si>
  <si>
    <t>RATE OF PROFIT MULTIPLE</t>
  </si>
  <si>
    <t>P/E MULTIPLE</t>
  </si>
  <si>
    <t>P/E INVERTED</t>
  </si>
  <si>
    <t>MARKET CAP WILSHIRE 5000 (Yahoo finance)</t>
  </si>
  <si>
    <t>annual change</t>
  </si>
  <si>
    <t>NIPA TABLE 1.14 release date 22nd December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</si>
</sst>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164" fontId="5" fillId="0" borderId="0" xfId="0" applyNumberFormat="1" applyFont="1"/>
    <xf numFmtId="164" fontId="0" fillId="0" borderId="0" xfId="0" applyNumberFormat="1"/>
    <xf numFmtId="2" fontId="0" fillId="0" borderId="0" xfId="1" applyNumberFormat="1" applyFont="1"/>
    <xf numFmtId="0" fontId="6" fillId="0" borderId="0" xfId="0" applyFont="1"/>
    <xf numFmtId="2" fontId="7" fillId="0" borderId="0" xfId="1" applyNumberFormat="1" applyFont="1"/>
    <xf numFmtId="165" fontId="5" fillId="0" borderId="0" xfId="1" applyNumberFormat="1" applyFont="1"/>
    <xf numFmtId="2" fontId="2" fillId="0" borderId="0" xfId="0" applyNumberFormat="1" applyFont="1"/>
    <xf numFmtId="165" fontId="5" fillId="0" borderId="0" xfId="0" applyNumberFormat="1" applyFont="1"/>
    <xf numFmtId="0" fontId="3" fillId="2" borderId="0" xfId="0" applyFont="1" applyFill="1" applyBorder="1" applyAlignment="1">
      <alignment horizontal="center"/>
    </xf>
    <xf numFmtId="0" fontId="2" fillId="0" borderId="0" xfId="0" applyFont="1"/>
    <xf numFmtId="164" fontId="2" fillId="0" borderId="0" xfId="0" applyNumberFormat="1" applyFont="1"/>
    <xf numFmtId="164" fontId="10" fillId="0" borderId="0" xfId="0" applyNumberFormat="1" applyFont="1"/>
    <xf numFmtId="9" fontId="0" fillId="0" borderId="0" xfId="1" applyFont="1"/>
    <xf numFmtId="0" fontId="11" fillId="0" borderId="0" xfId="0" applyFont="1"/>
    <xf numFmtId="2" fontId="11" fillId="0" borderId="0" xfId="0" applyNumberFormat="1" applyFont="1"/>
    <xf numFmtId="0" fontId="12" fillId="0" borderId="0" xfId="0" applyFont="1"/>
    <xf numFmtId="0" fontId="13" fillId="0" borderId="0" xfId="0" applyFont="1"/>
    <xf numFmtId="0" fontId="9" fillId="0" borderId="0" xfId="0" applyFont="1" applyAlignment="1">
      <alignment wrapText="1"/>
    </xf>
    <xf numFmtId="0" fontId="0" fillId="0" borderId="0" xfId="0"/>
    <xf numFmtId="0" fontId="8" fillId="0" borderId="0" xfId="0" applyFont="1" applyAlignment="1">
      <alignment wrapText="1"/>
    </xf>
    <xf numFmtId="0" fontId="14" fillId="0" borderId="0" xfId="0" applyFont="1"/>
    <xf numFmtId="165" fontId="14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THE FICTITIOUS vs THE REAL MULTIPLE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P/E MULTIPLE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strRef>
              <c:f>Sheet1!$C$1:$Z$1</c:f>
              <c:strCach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strCache>
            </c:strRef>
          </c:cat>
          <c:val>
            <c:numRef>
              <c:f>Sheet1!$C$78:$Z$78</c:f>
              <c:numCache>
                <c:formatCode>0.00</c:formatCode>
                <c:ptCount val="24"/>
                <c:pt idx="0">
                  <c:v>17.719597799279075</c:v>
                </c:pt>
                <c:pt idx="1">
                  <c:v>24.103618421052634</c:v>
                </c:pt>
                <c:pt idx="2">
                  <c:v>27.02410130718954</c:v>
                </c:pt>
                <c:pt idx="3">
                  <c:v>27.994237588652481</c:v>
                </c:pt>
                <c:pt idx="4">
                  <c:v>32.477712880418075</c:v>
                </c:pt>
                <c:pt idx="5">
                  <c:v>22.175218340611355</c:v>
                </c:pt>
                <c:pt idx="6">
                  <c:v>21.693548387096776</c:v>
                </c:pt>
                <c:pt idx="7">
                  <c:v>16.249825540823448</c:v>
                </c:pt>
                <c:pt idx="8">
                  <c:v>12.577920186425866</c:v>
                </c:pt>
                <c:pt idx="9">
                  <c:v>12.19843868043314</c:v>
                </c:pt>
                <c:pt idx="10">
                  <c:v>12.474865350089766</c:v>
                </c:pt>
                <c:pt idx="11">
                  <c:v>9.3191727221911691</c:v>
                </c:pt>
                <c:pt idx="12">
                  <c:v>14.74804919984129</c:v>
                </c:pt>
                <c:pt idx="13">
                  <c:v>13.063123561013045</c:v>
                </c:pt>
                <c:pt idx="14">
                  <c:v>13.523800253090627</c:v>
                </c:pt>
                <c:pt idx="15">
                  <c:v>12.475559760327972</c:v>
                </c:pt>
                <c:pt idx="16">
                  <c:v>14.451588502269288</c:v>
                </c:pt>
                <c:pt idx="17">
                  <c:v>15.299673083908463</c:v>
                </c:pt>
                <c:pt idx="18">
                  <c:v>15.496966868875409</c:v>
                </c:pt>
                <c:pt idx="19">
                  <c:v>19.711038181381575</c:v>
                </c:pt>
                <c:pt idx="20">
                  <c:v>23.382117722328854</c:v>
                </c:pt>
                <c:pt idx="21">
                  <c:v>22.288398757862886</c:v>
                </c:pt>
                <c:pt idx="22">
                  <c:v>26.03504320938714</c:v>
                </c:pt>
                <c:pt idx="23">
                  <c:v>33.076536172353087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2A-4D8A-8620-064C1A6AC4F3}"/>
            </c:ext>
          </c:extLst>
        </c:ser>
        <c:ser>
          <c:idx val="1"/>
          <c:order val="1"/>
          <c:tx>
            <c:v>RATE OF PROFIT MULTIPLE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Sheet1!$C$1:$Z$1</c:f>
              <c:strCach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strCache>
            </c:strRef>
          </c:cat>
          <c:val>
            <c:numRef>
              <c:f>Sheet1!$C$76:$Z$76</c:f>
              <c:numCache>
                <c:formatCode>0.00</c:formatCode>
                <c:ptCount val="24"/>
                <c:pt idx="0">
                  <c:v>19.275271259818563</c:v>
                </c:pt>
                <c:pt idx="1">
                  <c:v>22.115472306613221</c:v>
                </c:pt>
                <c:pt idx="2">
                  <c:v>23.33370871466315</c:v>
                </c:pt>
                <c:pt idx="3">
                  <c:v>27.124298380725747</c:v>
                </c:pt>
                <c:pt idx="4">
                  <c:v>38.948777266488804</c:v>
                </c:pt>
                <c:pt idx="5">
                  <c:v>35.484524663008301</c:v>
                </c:pt>
                <c:pt idx="6">
                  <c:v>26.341345828770464</c:v>
                </c:pt>
                <c:pt idx="7">
                  <c:v>20.134819920436318</c:v>
                </c:pt>
                <c:pt idx="8">
                  <c:v>15.143038823745508</c:v>
                </c:pt>
                <c:pt idx="9">
                  <c:v>14.097306804527284</c:v>
                </c:pt>
                <c:pt idx="10">
                  <c:v>15.837245265664931</c:v>
                </c:pt>
                <c:pt idx="11">
                  <c:v>20.728164385072482</c:v>
                </c:pt>
                <c:pt idx="12">
                  <c:v>23.743138773243231</c:v>
                </c:pt>
                <c:pt idx="13">
                  <c:v>17.711511453365794</c:v>
                </c:pt>
                <c:pt idx="14">
                  <c:v>18.820902815319918</c:v>
                </c:pt>
                <c:pt idx="15">
                  <c:v>15.847109473896653</c:v>
                </c:pt>
                <c:pt idx="16">
                  <c:v>15.825567594149277</c:v>
                </c:pt>
                <c:pt idx="17">
                  <c:v>15.929241219014033</c:v>
                </c:pt>
                <c:pt idx="18">
                  <c:v>17.493736208540849</c:v>
                </c:pt>
                <c:pt idx="19">
                  <c:v>18.448694779648875</c:v>
                </c:pt>
                <c:pt idx="20">
                  <c:v>19.161320215535916</c:v>
                </c:pt>
                <c:pt idx="21">
                  <c:v>20.024428117127304</c:v>
                </c:pt>
                <c:pt idx="22">
                  <c:v>20.722600536276293</c:v>
                </c:pt>
                <c:pt idx="23">
                  <c:v>22.215363785483724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2A-4D8A-8620-064C1A6AC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251919"/>
        <c:axId val="76261071"/>
      </c:lineChart>
      <c:catAx>
        <c:axId val="76251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rgbClr val="00B050">
                  <a:alpha val="30000"/>
                </a:srgb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261071"/>
        <c:crosses val="autoZero"/>
        <c:auto val="1"/>
        <c:lblAlgn val="ctr"/>
        <c:lblOffset val="100"/>
        <c:noMultiLvlLbl val="0"/>
      </c:catAx>
      <c:valAx>
        <c:axId val="76261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251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RATE OF PROFIT vs INVERTED P/E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INVERTED P/E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strRef>
              <c:f>Sheet1!$C$1:$Z$1</c:f>
              <c:strCach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strCache>
            </c:strRef>
          </c:cat>
          <c:val>
            <c:numRef>
              <c:f>Sheet1!$C$79:$Z$79</c:f>
              <c:numCache>
                <c:formatCode>0.0%</c:formatCode>
                <c:ptCount val="24"/>
                <c:pt idx="0">
                  <c:v>5.6434689507494647E-2</c:v>
                </c:pt>
                <c:pt idx="1">
                  <c:v>4.1487546912316611E-2</c:v>
                </c:pt>
                <c:pt idx="2">
                  <c:v>3.7004005744085862E-2</c:v>
                </c:pt>
                <c:pt idx="3">
                  <c:v>3.5721637241706912E-2</c:v>
                </c:pt>
                <c:pt idx="4">
                  <c:v>3.0790345480359679E-2</c:v>
                </c:pt>
                <c:pt idx="5">
                  <c:v>4.5095384615384614E-2</c:v>
                </c:pt>
                <c:pt idx="6">
                  <c:v>4.6096654275092935E-2</c:v>
                </c:pt>
                <c:pt idx="7">
                  <c:v>6.1539122219359269E-2</c:v>
                </c:pt>
                <c:pt idx="8">
                  <c:v>7.9504400185270968E-2</c:v>
                </c:pt>
                <c:pt idx="9">
                  <c:v>8.1977704376548305E-2</c:v>
                </c:pt>
                <c:pt idx="10">
                  <c:v>8.0161185867453411E-2</c:v>
                </c:pt>
                <c:pt idx="11">
                  <c:v>0.10730566218809981</c:v>
                </c:pt>
                <c:pt idx="12">
                  <c:v>6.7805577975069503E-2</c:v>
                </c:pt>
                <c:pt idx="13">
                  <c:v>7.6551369611515027E-2</c:v>
                </c:pt>
                <c:pt idx="14">
                  <c:v>7.3943712661052319E-2</c:v>
                </c:pt>
                <c:pt idx="15">
                  <c:v>8.0156723963599602E-2</c:v>
                </c:pt>
                <c:pt idx="16">
                  <c:v>6.9196545406961532E-2</c:v>
                </c:pt>
                <c:pt idx="17">
                  <c:v>6.5360873694207025E-2</c:v>
                </c:pt>
                <c:pt idx="18">
                  <c:v>6.4528756398675099E-2</c:v>
                </c:pt>
                <c:pt idx="19">
                  <c:v>5.0732994923857869E-2</c:v>
                </c:pt>
                <c:pt idx="20">
                  <c:v>4.2767725826863223E-2</c:v>
                </c:pt>
                <c:pt idx="21">
                  <c:v>4.4866390397256359E-2</c:v>
                </c:pt>
                <c:pt idx="22">
                  <c:v>3.8409769169864182E-2</c:v>
                </c:pt>
                <c:pt idx="23">
                  <c:v>3.0232911777377906E-2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FE-4969-97E3-86F9B04D4E14}"/>
            </c:ext>
          </c:extLst>
        </c:ser>
        <c:ser>
          <c:idx val="1"/>
          <c:order val="1"/>
          <c:tx>
            <c:v>RATE OF PROFIT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Sheet1!$C$1:$Z$1</c:f>
              <c:strCache>
                <c:ptCount val="24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</c:strCache>
            </c:strRef>
          </c:cat>
          <c:val>
            <c:numRef>
              <c:f>Sheet1!$C$68:$Z$68</c:f>
              <c:numCache>
                <c:formatCode>0.0%</c:formatCode>
                <c:ptCount val="24"/>
                <c:pt idx="0">
                  <c:v>5.1879944334926723E-2</c:v>
                </c:pt>
                <c:pt idx="1">
                  <c:v>4.521721201047868E-2</c:v>
                </c:pt>
                <c:pt idx="2">
                  <c:v>4.2856453392322899E-2</c:v>
                </c:pt>
                <c:pt idx="3">
                  <c:v>3.6867313062393894E-2</c:v>
                </c:pt>
                <c:pt idx="4">
                  <c:v>2.5674746941552681E-2</c:v>
                </c:pt>
                <c:pt idx="5">
                  <c:v>2.8181299016877465E-2</c:v>
                </c:pt>
                <c:pt idx="6">
                  <c:v>3.7963132426885461E-2</c:v>
                </c:pt>
                <c:pt idx="7">
                  <c:v>4.9665207036941314E-2</c:v>
                </c:pt>
                <c:pt idx="8">
                  <c:v>6.60369435513775E-2</c:v>
                </c:pt>
                <c:pt idx="9">
                  <c:v>7.0935534983097251E-2</c:v>
                </c:pt>
                <c:pt idx="10">
                  <c:v>6.3142294207439914E-2</c:v>
                </c:pt>
                <c:pt idx="11">
                  <c:v>4.8243538666653783E-2</c:v>
                </c:pt>
                <c:pt idx="12">
                  <c:v>4.2117430620711625E-2</c:v>
                </c:pt>
                <c:pt idx="13">
                  <c:v>5.6460455260014843E-2</c:v>
                </c:pt>
                <c:pt idx="14">
                  <c:v>5.3132413987389368E-2</c:v>
                </c:pt>
                <c:pt idx="15">
                  <c:v>6.3102990589368954E-2</c:v>
                </c:pt>
                <c:pt idx="16">
                  <c:v>6.3188886847237044E-2</c:v>
                </c:pt>
                <c:pt idx="17">
                  <c:v>6.2777629282576505E-2</c:v>
                </c:pt>
                <c:pt idx="18">
                  <c:v>5.716331766291164E-2</c:v>
                </c:pt>
                <c:pt idx="19">
                  <c:v>5.4204376620893537E-2</c:v>
                </c:pt>
                <c:pt idx="20">
                  <c:v>5.2188470770881658E-2</c:v>
                </c:pt>
                <c:pt idx="21">
                  <c:v>4.9939004207799551E-2</c:v>
                </c:pt>
                <c:pt idx="22">
                  <c:v>4.8256491662300463E-2</c:v>
                </c:pt>
                <c:pt idx="23">
                  <c:v>4.5013892622070596E-2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FE-4969-97E3-86F9B04D4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149167"/>
        <c:axId val="33151247"/>
      </c:lineChart>
      <c:catAx>
        <c:axId val="33149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51247"/>
        <c:crosses val="autoZero"/>
        <c:auto val="1"/>
        <c:lblAlgn val="ctr"/>
        <c:lblOffset val="100"/>
        <c:noMultiLvlLbl val="0"/>
      </c:catAx>
      <c:valAx>
        <c:axId val="33151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491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612774</xdr:colOff>
      <xdr:row>80</xdr:row>
      <xdr:rowOff>22224</xdr:rowOff>
    </xdr:from>
    <xdr:to>
      <xdr:col>8</xdr:col>
      <xdr:colOff>101599</xdr:colOff>
      <xdr:row>96</xdr:row>
      <xdr:rowOff>177799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2BD9FF-FEEB-4764-9661-56745E272B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390524</xdr:colOff>
      <xdr:row>79</xdr:row>
      <xdr:rowOff>174624</xdr:rowOff>
    </xdr:from>
    <xdr:to>
      <xdr:col>17</xdr:col>
      <xdr:colOff>400050</xdr:colOff>
      <xdr:row>96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63B6E83-6E2C-4C4C-AAF7-C8BCD5AA4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027FB-681A-46FB-8109-8DB06929C420}">
  <dimension ref="A1:AA79"/>
  <sheetViews>
    <sheetView tabSelected="1" topLeftCell="A34" workbookViewId="0">
      <selection activeCell="D2" sqref="D2"/>
    </sheetView>
  </sheetViews>
  <sheetFormatPr defaultRowHeight="14.5" x14ac:dyDescent="0.35"/>
  <cols>
    <col min="2" max="2" width="39.6328125" customWidth="1"/>
  </cols>
  <sheetData>
    <row r="1" spans="1: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2">
        <v>2020</v>
      </c>
    </row>
    <row r="2" spans="1:26" x14ac:dyDescent="0.35">
      <c r="A2" t="s">
        <v>0</v>
      </c>
      <c r="B2" t="s">
        <v>124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 t="s">
        <v>1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</row>
    <row r="3" spans="1:26" x14ac:dyDescent="0.35">
      <c r="A3" t="s">
        <v>25</v>
      </c>
      <c r="B3" s="2" t="s">
        <v>26</v>
      </c>
      <c r="C3">
        <v>5141.8</v>
      </c>
      <c r="D3">
        <v>5473.4</v>
      </c>
      <c r="E3">
        <v>5802.1</v>
      </c>
      <c r="F3">
        <v>6214.6</v>
      </c>
      <c r="G3">
        <v>6202</v>
      </c>
      <c r="H3">
        <v>6293.7</v>
      </c>
      <c r="I3">
        <v>6515.3</v>
      </c>
      <c r="J3">
        <v>6948.5</v>
      </c>
      <c r="K3">
        <v>7471</v>
      </c>
      <c r="L3">
        <v>8008</v>
      </c>
      <c r="M3">
        <v>8180.9</v>
      </c>
      <c r="N3">
        <v>8094.5</v>
      </c>
      <c r="O3">
        <v>7804.2</v>
      </c>
      <c r="P3">
        <v>8231.9</v>
      </c>
      <c r="Q3">
        <v>8627.7999999999993</v>
      </c>
      <c r="R3">
        <v>9182.7000000000007</v>
      </c>
      <c r="S3">
        <v>9478</v>
      </c>
      <c r="T3">
        <v>10056.299999999999</v>
      </c>
      <c r="U3">
        <v>10470.1</v>
      </c>
      <c r="V3">
        <v>10642.5</v>
      </c>
      <c r="W3">
        <v>11094.6</v>
      </c>
      <c r="X3">
        <v>11683.6</v>
      </c>
      <c r="Y3">
        <v>12056.5</v>
      </c>
    </row>
    <row r="4" spans="1:26" x14ac:dyDescent="0.35">
      <c r="A4" t="s">
        <v>27</v>
      </c>
      <c r="B4" t="s">
        <v>28</v>
      </c>
      <c r="C4">
        <v>670.1</v>
      </c>
      <c r="D4">
        <v>715</v>
      </c>
      <c r="E4">
        <v>769.6</v>
      </c>
      <c r="F4">
        <v>838.6</v>
      </c>
      <c r="G4">
        <v>888.6</v>
      </c>
      <c r="H4">
        <v>914.6</v>
      </c>
      <c r="I4">
        <v>932.5</v>
      </c>
      <c r="J4">
        <v>973</v>
      </c>
      <c r="K4">
        <v>1042</v>
      </c>
      <c r="L4">
        <v>1119.3</v>
      </c>
      <c r="M4">
        <v>1188.9000000000001</v>
      </c>
      <c r="N4">
        <v>1256.5999999999999</v>
      </c>
      <c r="O4">
        <v>1263.8</v>
      </c>
      <c r="P4">
        <v>1271.2</v>
      </c>
      <c r="Q4">
        <v>1324.6</v>
      </c>
      <c r="R4">
        <v>1392.5</v>
      </c>
      <c r="S4">
        <v>1450.2</v>
      </c>
      <c r="T4">
        <v>1527.5</v>
      </c>
      <c r="U4">
        <v>1588.2</v>
      </c>
      <c r="V4">
        <v>1626.1</v>
      </c>
      <c r="W4">
        <v>1695.8</v>
      </c>
      <c r="X4">
        <v>1773.6</v>
      </c>
      <c r="Y4">
        <v>1867.9</v>
      </c>
    </row>
    <row r="5" spans="1:26" x14ac:dyDescent="0.35">
      <c r="A5" t="s">
        <v>29</v>
      </c>
      <c r="B5" t="s">
        <v>30</v>
      </c>
      <c r="C5">
        <v>4471.8</v>
      </c>
      <c r="D5">
        <v>4758.3999999999996</v>
      </c>
      <c r="E5">
        <v>5032.5</v>
      </c>
      <c r="F5">
        <v>5376</v>
      </c>
      <c r="G5">
        <v>5313.4</v>
      </c>
      <c r="H5">
        <v>5379.1</v>
      </c>
      <c r="I5">
        <v>5582.8</v>
      </c>
      <c r="J5">
        <v>5975.5</v>
      </c>
      <c r="K5">
        <v>6429</v>
      </c>
      <c r="L5">
        <v>6888.8</v>
      </c>
      <c r="M5">
        <v>6992</v>
      </c>
      <c r="N5">
        <v>6837.9</v>
      </c>
      <c r="O5">
        <v>6540.4</v>
      </c>
      <c r="P5">
        <v>6960.8</v>
      </c>
      <c r="Q5">
        <v>7303.2</v>
      </c>
      <c r="R5">
        <v>7790.3</v>
      </c>
      <c r="S5">
        <v>8027.8</v>
      </c>
      <c r="T5">
        <v>8528.7000000000007</v>
      </c>
      <c r="U5">
        <v>8881.9</v>
      </c>
      <c r="V5">
        <v>9016.4</v>
      </c>
      <c r="W5">
        <v>9398.7999999999993</v>
      </c>
      <c r="X5">
        <v>9909.9</v>
      </c>
      <c r="Y5">
        <v>10188.6</v>
      </c>
    </row>
    <row r="6" spans="1:26" x14ac:dyDescent="0.35">
      <c r="A6" t="s">
        <v>31</v>
      </c>
      <c r="B6" t="s">
        <v>32</v>
      </c>
      <c r="C6">
        <v>3176.6</v>
      </c>
      <c r="D6">
        <v>3447.5</v>
      </c>
      <c r="E6">
        <v>3684.3</v>
      </c>
      <c r="F6">
        <v>4008.9</v>
      </c>
      <c r="G6">
        <v>4013.8</v>
      </c>
      <c r="H6">
        <v>3972.7</v>
      </c>
      <c r="I6">
        <v>4040.9</v>
      </c>
      <c r="J6">
        <v>4240.2</v>
      </c>
      <c r="K6">
        <v>4443</v>
      </c>
      <c r="L6">
        <v>4681.2</v>
      </c>
      <c r="M6">
        <v>4894.2</v>
      </c>
      <c r="N6">
        <v>4940.3</v>
      </c>
      <c r="O6">
        <v>4607.5</v>
      </c>
      <c r="P6">
        <v>4700.8</v>
      </c>
      <c r="Q6">
        <v>4928</v>
      </c>
      <c r="R6">
        <v>5182.7</v>
      </c>
      <c r="S6">
        <v>5352.4</v>
      </c>
      <c r="T6">
        <v>5645.2</v>
      </c>
      <c r="U6">
        <v>5944.4</v>
      </c>
      <c r="V6">
        <v>6098.5</v>
      </c>
      <c r="W6">
        <v>6418.7</v>
      </c>
      <c r="X6">
        <v>6762.4</v>
      </c>
      <c r="Y6">
        <v>7075.9</v>
      </c>
    </row>
    <row r="7" spans="1:26" x14ac:dyDescent="0.35">
      <c r="A7" t="s">
        <v>33</v>
      </c>
      <c r="B7" t="s">
        <v>34</v>
      </c>
      <c r="C7">
        <v>2650.8</v>
      </c>
      <c r="D7">
        <v>2883.2</v>
      </c>
      <c r="E7">
        <v>3092.4</v>
      </c>
      <c r="F7">
        <v>3363.8</v>
      </c>
      <c r="G7">
        <v>3352.3</v>
      </c>
      <c r="H7">
        <v>3295.4</v>
      </c>
      <c r="I7">
        <v>3335.7</v>
      </c>
      <c r="J7">
        <v>3502.1</v>
      </c>
      <c r="K7">
        <v>3663.8</v>
      </c>
      <c r="L7">
        <v>3883.9</v>
      </c>
      <c r="M7">
        <v>4069.6</v>
      </c>
      <c r="N7">
        <v>4106.3999999999996</v>
      </c>
      <c r="O7">
        <v>3813.9</v>
      </c>
      <c r="P7">
        <v>3896.8</v>
      </c>
      <c r="Q7">
        <v>4095.9</v>
      </c>
      <c r="R7">
        <v>4323.3</v>
      </c>
      <c r="S7">
        <v>4460.3</v>
      </c>
      <c r="T7">
        <v>4720.3999999999996</v>
      </c>
      <c r="U7">
        <v>4980.3999999999996</v>
      </c>
      <c r="V7">
        <v>5122</v>
      </c>
      <c r="W7">
        <v>5385.1</v>
      </c>
      <c r="X7">
        <v>5669.1</v>
      </c>
      <c r="Y7">
        <v>5949.6</v>
      </c>
    </row>
    <row r="8" spans="1:26" x14ac:dyDescent="0.35">
      <c r="A8" t="s">
        <v>35</v>
      </c>
      <c r="B8" t="s">
        <v>36</v>
      </c>
      <c r="C8">
        <v>525.70000000000005</v>
      </c>
      <c r="D8">
        <v>564.29999999999995</v>
      </c>
      <c r="E8">
        <v>591.9</v>
      </c>
      <c r="F8">
        <v>645.1</v>
      </c>
      <c r="G8">
        <v>661.5</v>
      </c>
      <c r="H8">
        <v>677.3</v>
      </c>
      <c r="I8">
        <v>705.2</v>
      </c>
      <c r="J8">
        <v>738.1</v>
      </c>
      <c r="K8">
        <v>779.2</v>
      </c>
      <c r="L8">
        <v>797.3</v>
      </c>
      <c r="M8">
        <v>824.6</v>
      </c>
      <c r="N8">
        <v>834</v>
      </c>
      <c r="O8">
        <v>793.5</v>
      </c>
      <c r="P8">
        <v>804</v>
      </c>
      <c r="Q8">
        <v>832.1</v>
      </c>
      <c r="R8">
        <v>859.4</v>
      </c>
      <c r="S8">
        <v>892.2</v>
      </c>
      <c r="T8">
        <v>924.8</v>
      </c>
      <c r="U8">
        <v>963.9</v>
      </c>
      <c r="V8">
        <v>976.5</v>
      </c>
      <c r="W8">
        <v>1033.5999999999999</v>
      </c>
      <c r="X8">
        <v>1093.3</v>
      </c>
      <c r="Y8">
        <v>1126.3</v>
      </c>
    </row>
    <row r="9" spans="1:26" x14ac:dyDescent="0.35">
      <c r="A9" t="s">
        <v>37</v>
      </c>
      <c r="B9" t="s">
        <v>38</v>
      </c>
      <c r="C9">
        <v>416.9</v>
      </c>
      <c r="D9">
        <v>430.8</v>
      </c>
      <c r="E9">
        <v>454</v>
      </c>
      <c r="F9">
        <v>479.8</v>
      </c>
      <c r="G9">
        <v>469.4</v>
      </c>
      <c r="H9">
        <v>497.5</v>
      </c>
      <c r="I9">
        <v>524.29999999999995</v>
      </c>
      <c r="J9">
        <v>569.4</v>
      </c>
      <c r="K9">
        <v>616.29999999999995</v>
      </c>
      <c r="L9">
        <v>654.5</v>
      </c>
      <c r="M9">
        <v>676.3</v>
      </c>
      <c r="N9">
        <v>685</v>
      </c>
      <c r="O9">
        <v>655.5</v>
      </c>
      <c r="P9">
        <v>684.9</v>
      </c>
      <c r="Q9">
        <v>718.7</v>
      </c>
      <c r="R9">
        <v>743.2</v>
      </c>
      <c r="S9">
        <v>793.1</v>
      </c>
      <c r="T9">
        <v>828.3</v>
      </c>
      <c r="U9">
        <v>838.1</v>
      </c>
      <c r="V9">
        <v>855.7</v>
      </c>
      <c r="W9">
        <v>886.6</v>
      </c>
      <c r="X9">
        <v>949.9</v>
      </c>
      <c r="Y9">
        <v>978.2</v>
      </c>
    </row>
    <row r="10" spans="1:26" x14ac:dyDescent="0.35">
      <c r="A10" t="s">
        <v>39</v>
      </c>
      <c r="B10" t="s">
        <v>40</v>
      </c>
      <c r="C10">
        <v>878.3</v>
      </c>
      <c r="D10">
        <v>880.2</v>
      </c>
      <c r="E10">
        <v>894.2</v>
      </c>
      <c r="F10">
        <v>887.2</v>
      </c>
      <c r="G10">
        <v>830.2</v>
      </c>
      <c r="H10">
        <v>908.8</v>
      </c>
      <c r="I10">
        <v>1017.6</v>
      </c>
      <c r="J10">
        <v>1165.9000000000001</v>
      </c>
      <c r="K10">
        <v>1369.7</v>
      </c>
      <c r="L10">
        <v>1553</v>
      </c>
      <c r="M10">
        <v>1421.4</v>
      </c>
      <c r="N10">
        <v>1212.5999999999999</v>
      </c>
      <c r="O10">
        <v>1277.4000000000001</v>
      </c>
      <c r="P10">
        <v>1575.1</v>
      </c>
      <c r="Q10">
        <v>1656.5</v>
      </c>
      <c r="R10">
        <v>1864.4</v>
      </c>
      <c r="S10">
        <v>1882.3</v>
      </c>
      <c r="T10">
        <v>2055.1999999999998</v>
      </c>
      <c r="U10">
        <v>2099.4</v>
      </c>
      <c r="V10">
        <v>2062.1999999999998</v>
      </c>
      <c r="W10">
        <v>2093.4</v>
      </c>
      <c r="X10">
        <v>2197.6</v>
      </c>
      <c r="Y10">
        <v>2134.4</v>
      </c>
    </row>
    <row r="11" spans="1:26" x14ac:dyDescent="0.35">
      <c r="A11" t="s">
        <v>41</v>
      </c>
      <c r="B11" t="s">
        <v>42</v>
      </c>
      <c r="C11">
        <v>81.7</v>
      </c>
      <c r="D11">
        <v>121.6</v>
      </c>
      <c r="E11">
        <v>127.2</v>
      </c>
      <c r="F11">
        <v>174</v>
      </c>
      <c r="G11">
        <v>155.4</v>
      </c>
      <c r="H11">
        <v>92.3</v>
      </c>
      <c r="I11">
        <v>70</v>
      </c>
      <c r="J11">
        <v>16.899999999999999</v>
      </c>
      <c r="K11">
        <v>50.3</v>
      </c>
      <c r="L11">
        <v>98.9</v>
      </c>
      <c r="M11">
        <v>156.5</v>
      </c>
      <c r="N11">
        <v>220.8</v>
      </c>
      <c r="O11">
        <v>141.4</v>
      </c>
      <c r="P11">
        <v>132</v>
      </c>
      <c r="Q11">
        <v>151</v>
      </c>
      <c r="R11">
        <v>210.2</v>
      </c>
      <c r="S11">
        <v>202.4</v>
      </c>
      <c r="T11">
        <v>245.1</v>
      </c>
      <c r="U11">
        <v>309.89999999999998</v>
      </c>
      <c r="V11">
        <v>315.89999999999998</v>
      </c>
      <c r="W11">
        <v>355.2</v>
      </c>
      <c r="X11">
        <v>332.7</v>
      </c>
      <c r="Y11">
        <v>258.10000000000002</v>
      </c>
    </row>
    <row r="12" spans="1:26" x14ac:dyDescent="0.35">
      <c r="A12" t="s">
        <v>43</v>
      </c>
      <c r="B12" t="s">
        <v>44</v>
      </c>
      <c r="C12">
        <v>34.4</v>
      </c>
      <c r="D12">
        <v>52.8</v>
      </c>
      <c r="E12">
        <v>53.8</v>
      </c>
      <c r="F12">
        <v>72.400000000000006</v>
      </c>
      <c r="G12">
        <v>84.8</v>
      </c>
      <c r="H12">
        <v>61.6</v>
      </c>
      <c r="I12">
        <v>50.3</v>
      </c>
      <c r="J12">
        <v>54.8</v>
      </c>
      <c r="K12">
        <v>56.5</v>
      </c>
      <c r="L12">
        <v>47.6</v>
      </c>
      <c r="M12">
        <v>69.599999999999994</v>
      </c>
      <c r="N12">
        <v>96.2</v>
      </c>
      <c r="O12">
        <v>98</v>
      </c>
      <c r="P12">
        <v>100.1</v>
      </c>
      <c r="Q12">
        <v>108.3</v>
      </c>
      <c r="R12">
        <v>62.2</v>
      </c>
      <c r="S12">
        <v>68</v>
      </c>
      <c r="T12">
        <v>94.8</v>
      </c>
      <c r="U12">
        <v>124.3</v>
      </c>
      <c r="V12">
        <v>142.5</v>
      </c>
      <c r="W12">
        <v>121</v>
      </c>
      <c r="X12">
        <v>134.5</v>
      </c>
      <c r="Y12">
        <v>131.19999999999999</v>
      </c>
    </row>
    <row r="13" spans="1:26" x14ac:dyDescent="0.35">
      <c r="A13" t="s">
        <v>45</v>
      </c>
      <c r="B13" t="s">
        <v>46</v>
      </c>
      <c r="C13">
        <v>762.2</v>
      </c>
      <c r="D13">
        <v>705.7</v>
      </c>
      <c r="E13">
        <v>713.2</v>
      </c>
      <c r="F13">
        <v>640.9</v>
      </c>
      <c r="G13">
        <v>589.9</v>
      </c>
      <c r="H13">
        <v>754.9</v>
      </c>
      <c r="I13">
        <v>897.3</v>
      </c>
      <c r="J13">
        <v>1094.2</v>
      </c>
      <c r="K13">
        <v>1262.9000000000001</v>
      </c>
      <c r="L13">
        <v>1406.5</v>
      </c>
      <c r="M13">
        <v>1195.4000000000001</v>
      </c>
      <c r="N13">
        <v>895.7</v>
      </c>
      <c r="O13">
        <v>1038</v>
      </c>
      <c r="P13">
        <v>1343</v>
      </c>
      <c r="Q13">
        <v>1397.2</v>
      </c>
      <c r="R13">
        <v>1592.1</v>
      </c>
      <c r="S13">
        <v>1611.9</v>
      </c>
      <c r="T13">
        <v>1715.3</v>
      </c>
      <c r="U13">
        <v>1665.3</v>
      </c>
      <c r="V13">
        <v>1603.8</v>
      </c>
      <c r="W13">
        <v>1617.3</v>
      </c>
      <c r="X13">
        <v>1730.4</v>
      </c>
      <c r="Y13">
        <v>1745.1</v>
      </c>
    </row>
    <row r="14" spans="1:26" x14ac:dyDescent="0.35">
      <c r="A14" t="s">
        <v>47</v>
      </c>
      <c r="B14" t="s">
        <v>48</v>
      </c>
      <c r="C14">
        <v>224.8</v>
      </c>
      <c r="D14">
        <v>221.8</v>
      </c>
      <c r="E14">
        <v>227.4</v>
      </c>
      <c r="F14">
        <v>233.4</v>
      </c>
      <c r="G14">
        <v>170.1</v>
      </c>
      <c r="H14">
        <v>160.69999999999999</v>
      </c>
      <c r="I14">
        <v>213.8</v>
      </c>
      <c r="J14">
        <v>278.5</v>
      </c>
      <c r="K14">
        <v>379.7</v>
      </c>
      <c r="L14">
        <v>430.1</v>
      </c>
      <c r="M14">
        <v>391.8</v>
      </c>
      <c r="N14">
        <v>255.9</v>
      </c>
      <c r="O14">
        <v>203.9</v>
      </c>
      <c r="P14">
        <v>272.3</v>
      </c>
      <c r="Q14">
        <v>280.8</v>
      </c>
      <c r="R14">
        <v>334.6</v>
      </c>
      <c r="S14">
        <v>362.6</v>
      </c>
      <c r="T14">
        <v>407.1</v>
      </c>
      <c r="U14">
        <v>396.3</v>
      </c>
      <c r="V14">
        <v>376.2</v>
      </c>
      <c r="W14">
        <v>311.3</v>
      </c>
      <c r="X14">
        <v>282.89999999999998</v>
      </c>
      <c r="Y14">
        <v>298.7</v>
      </c>
    </row>
    <row r="15" spans="1:26" x14ac:dyDescent="0.35">
      <c r="A15" t="s">
        <v>49</v>
      </c>
      <c r="B15" t="s">
        <v>50</v>
      </c>
      <c r="C15">
        <v>537.4</v>
      </c>
      <c r="D15">
        <v>483.9</v>
      </c>
      <c r="E15">
        <v>485.8</v>
      </c>
      <c r="F15">
        <v>407.4</v>
      </c>
      <c r="G15">
        <v>419.8</v>
      </c>
      <c r="H15">
        <v>594.29999999999995</v>
      </c>
      <c r="I15">
        <v>683.6</v>
      </c>
      <c r="J15">
        <v>815.7</v>
      </c>
      <c r="K15">
        <v>883.2</v>
      </c>
      <c r="L15">
        <v>976.4</v>
      </c>
      <c r="M15">
        <v>803.6</v>
      </c>
      <c r="N15">
        <v>639.70000000000005</v>
      </c>
      <c r="O15">
        <v>834.1</v>
      </c>
      <c r="P15">
        <v>1070.7</v>
      </c>
      <c r="Q15">
        <v>1116.5</v>
      </c>
      <c r="R15">
        <v>1257.5</v>
      </c>
      <c r="S15">
        <v>1249.2</v>
      </c>
      <c r="T15">
        <v>1308.3</v>
      </c>
      <c r="U15">
        <v>1269</v>
      </c>
      <c r="V15">
        <v>1227.5999999999999</v>
      </c>
      <c r="W15">
        <v>1306</v>
      </c>
      <c r="X15">
        <v>1447.5</v>
      </c>
      <c r="Y15">
        <v>1446.4</v>
      </c>
    </row>
    <row r="16" spans="1:26" x14ac:dyDescent="0.35">
      <c r="A16" t="s">
        <v>51</v>
      </c>
      <c r="B16" t="s">
        <v>52</v>
      </c>
      <c r="C16">
        <v>312.89999999999998</v>
      </c>
      <c r="D16">
        <v>341.4</v>
      </c>
      <c r="E16">
        <v>331.8</v>
      </c>
      <c r="F16">
        <v>380.8</v>
      </c>
      <c r="G16">
        <v>357</v>
      </c>
      <c r="H16">
        <v>376.8</v>
      </c>
      <c r="I16">
        <v>423.9</v>
      </c>
      <c r="J16">
        <v>519.79999999999995</v>
      </c>
      <c r="K16">
        <v>341.1</v>
      </c>
      <c r="L16">
        <v>677.2</v>
      </c>
      <c r="M16">
        <v>713.1</v>
      </c>
      <c r="N16">
        <v>659.8</v>
      </c>
      <c r="O16">
        <v>503.9</v>
      </c>
      <c r="P16">
        <v>521.79999999999995</v>
      </c>
      <c r="Q16">
        <v>624.20000000000005</v>
      </c>
      <c r="R16">
        <v>768.8</v>
      </c>
      <c r="S16">
        <v>870.6</v>
      </c>
      <c r="T16">
        <v>934.4</v>
      </c>
      <c r="U16">
        <v>1002.1</v>
      </c>
      <c r="V16">
        <v>1003.7</v>
      </c>
      <c r="W16">
        <v>1053.7</v>
      </c>
      <c r="X16">
        <v>474.1</v>
      </c>
      <c r="Y16">
        <v>895.8</v>
      </c>
    </row>
    <row r="17" spans="1:27" x14ac:dyDescent="0.35">
      <c r="A17" t="s">
        <v>53</v>
      </c>
      <c r="B17" t="s">
        <v>54</v>
      </c>
      <c r="C17">
        <v>224.5</v>
      </c>
      <c r="D17">
        <v>142.5</v>
      </c>
      <c r="E17">
        <v>154</v>
      </c>
      <c r="F17">
        <v>26.7</v>
      </c>
      <c r="G17">
        <v>62.8</v>
      </c>
      <c r="H17">
        <v>217.5</v>
      </c>
      <c r="I17">
        <v>259.7</v>
      </c>
      <c r="J17">
        <v>295.8</v>
      </c>
      <c r="K17">
        <v>542</v>
      </c>
      <c r="L17">
        <v>299.2</v>
      </c>
      <c r="M17">
        <v>90.5</v>
      </c>
      <c r="N17">
        <v>-20.100000000000001</v>
      </c>
      <c r="O17">
        <v>330.2</v>
      </c>
      <c r="P17">
        <v>548.9</v>
      </c>
      <c r="Q17">
        <v>492.3</v>
      </c>
      <c r="R17">
        <v>488.7</v>
      </c>
      <c r="S17">
        <v>378.6</v>
      </c>
      <c r="T17">
        <v>373.8</v>
      </c>
      <c r="U17">
        <v>266.89999999999998</v>
      </c>
      <c r="V17">
        <v>223.9</v>
      </c>
      <c r="W17">
        <v>252.2</v>
      </c>
      <c r="X17">
        <v>973.5</v>
      </c>
      <c r="Y17">
        <v>550.6</v>
      </c>
    </row>
    <row r="18" spans="1:27" x14ac:dyDescent="0.35">
      <c r="A18" t="s">
        <v>55</v>
      </c>
      <c r="B18" s="2" t="s">
        <v>56</v>
      </c>
      <c r="C18">
        <v>533.79999999999995</v>
      </c>
      <c r="D18">
        <v>600.1</v>
      </c>
      <c r="E18">
        <v>632.29999999999995</v>
      </c>
      <c r="F18">
        <v>702</v>
      </c>
      <c r="G18">
        <v>735.9</v>
      </c>
      <c r="H18">
        <v>754.3</v>
      </c>
      <c r="I18">
        <v>791.2</v>
      </c>
      <c r="J18">
        <v>825.5</v>
      </c>
      <c r="K18">
        <v>911</v>
      </c>
      <c r="L18">
        <v>1005.6</v>
      </c>
      <c r="M18">
        <v>960.9</v>
      </c>
      <c r="N18">
        <v>807.5</v>
      </c>
      <c r="O18">
        <v>939.3</v>
      </c>
      <c r="P18">
        <v>988.4</v>
      </c>
      <c r="Q18">
        <v>1012.1</v>
      </c>
      <c r="R18">
        <v>1123.2</v>
      </c>
      <c r="S18">
        <v>1103.5</v>
      </c>
      <c r="T18">
        <v>1269</v>
      </c>
      <c r="U18">
        <v>1340.9</v>
      </c>
      <c r="V18">
        <v>1419.8</v>
      </c>
      <c r="W18">
        <v>1458.8</v>
      </c>
      <c r="X18">
        <v>1582.8</v>
      </c>
      <c r="Y18">
        <v>1598.3</v>
      </c>
    </row>
    <row r="19" spans="1:27" x14ac:dyDescent="0.35">
      <c r="A19" t="s">
        <v>57</v>
      </c>
      <c r="B19" s="2" t="s">
        <v>58</v>
      </c>
      <c r="C19">
        <v>4608</v>
      </c>
      <c r="D19">
        <v>4873.3</v>
      </c>
      <c r="E19">
        <v>5169.8</v>
      </c>
      <c r="F19">
        <v>5512.6</v>
      </c>
      <c r="G19">
        <v>5466.1</v>
      </c>
      <c r="H19">
        <v>5539.3</v>
      </c>
      <c r="I19">
        <v>5724.1</v>
      </c>
      <c r="J19">
        <v>6123</v>
      </c>
      <c r="K19">
        <v>6560</v>
      </c>
      <c r="L19">
        <v>7002.5</v>
      </c>
      <c r="M19">
        <v>7220</v>
      </c>
      <c r="N19">
        <v>7287</v>
      </c>
      <c r="O19">
        <v>6864.9</v>
      </c>
      <c r="P19">
        <v>7243.5</v>
      </c>
      <c r="Q19">
        <v>7615.7</v>
      </c>
      <c r="R19">
        <v>8059.5</v>
      </c>
      <c r="S19">
        <v>8374.5</v>
      </c>
      <c r="T19">
        <v>8787.2999999999993</v>
      </c>
      <c r="U19">
        <v>9129.2000000000007</v>
      </c>
      <c r="V19">
        <v>9222.7000000000007</v>
      </c>
      <c r="W19">
        <v>9635.7999999999993</v>
      </c>
      <c r="X19">
        <v>10100.799999999999</v>
      </c>
      <c r="Y19">
        <v>10458.200000000001</v>
      </c>
      <c r="Z19" s="5">
        <v>9896.9</v>
      </c>
    </row>
    <row r="20" spans="1:27" x14ac:dyDescent="0.35">
      <c r="A20" t="s">
        <v>59</v>
      </c>
      <c r="B20" t="s">
        <v>28</v>
      </c>
      <c r="C20">
        <v>594.6</v>
      </c>
      <c r="D20">
        <v>634.1</v>
      </c>
      <c r="E20">
        <v>679.1</v>
      </c>
      <c r="F20">
        <v>737.5</v>
      </c>
      <c r="G20">
        <v>781.5</v>
      </c>
      <c r="H20">
        <v>802.9</v>
      </c>
      <c r="I20">
        <v>816.1</v>
      </c>
      <c r="J20">
        <v>849.7</v>
      </c>
      <c r="K20">
        <v>911</v>
      </c>
      <c r="L20">
        <v>981.5</v>
      </c>
      <c r="M20">
        <v>1044</v>
      </c>
      <c r="N20">
        <v>1105</v>
      </c>
      <c r="O20">
        <v>1110.7</v>
      </c>
      <c r="P20">
        <v>1119.8</v>
      </c>
      <c r="Q20">
        <v>1169.3</v>
      </c>
      <c r="R20">
        <v>1230.5999999999999</v>
      </c>
      <c r="S20">
        <v>1279.7</v>
      </c>
      <c r="T20">
        <v>1349.2</v>
      </c>
      <c r="U20">
        <v>1401.7</v>
      </c>
      <c r="V20">
        <v>1429.3</v>
      </c>
      <c r="W20">
        <v>1489.3</v>
      </c>
      <c r="X20">
        <v>1557.1</v>
      </c>
      <c r="Y20">
        <v>1639.2</v>
      </c>
      <c r="Z20" s="5">
        <v>1695.9666666666665</v>
      </c>
      <c r="AA20" s="16">
        <f>Z20/Y20</f>
        <v>1.0346307141695135</v>
      </c>
    </row>
    <row r="21" spans="1:27" x14ac:dyDescent="0.35">
      <c r="A21" t="s">
        <v>60</v>
      </c>
      <c r="B21" t="s">
        <v>30</v>
      </c>
      <c r="C21">
        <v>4013.4</v>
      </c>
      <c r="D21">
        <v>4239.2</v>
      </c>
      <c r="E21">
        <v>4490.7</v>
      </c>
      <c r="F21">
        <v>4775.2</v>
      </c>
      <c r="G21">
        <v>4684.6000000000004</v>
      </c>
      <c r="H21">
        <v>4736.3999999999996</v>
      </c>
      <c r="I21">
        <v>4907.8999999999996</v>
      </c>
      <c r="J21">
        <v>5273.3</v>
      </c>
      <c r="K21">
        <v>5649</v>
      </c>
      <c r="L21">
        <v>6020.9</v>
      </c>
      <c r="M21">
        <v>6176</v>
      </c>
      <c r="N21">
        <v>6182</v>
      </c>
      <c r="O21">
        <v>5754.1</v>
      </c>
      <c r="P21">
        <v>6123.7</v>
      </c>
      <c r="Q21">
        <v>6446.3</v>
      </c>
      <c r="R21">
        <v>6828.9</v>
      </c>
      <c r="S21">
        <v>7094.8</v>
      </c>
      <c r="T21">
        <v>7438</v>
      </c>
      <c r="U21">
        <v>7727.5</v>
      </c>
      <c r="V21">
        <v>7793.4</v>
      </c>
      <c r="W21">
        <v>8146.5</v>
      </c>
      <c r="X21">
        <v>8543.6</v>
      </c>
      <c r="Y21">
        <v>8819</v>
      </c>
      <c r="Z21" s="5">
        <v>8200.9666666666672</v>
      </c>
    </row>
    <row r="22" spans="1:27" x14ac:dyDescent="0.35">
      <c r="A22" s="3"/>
      <c r="B22" s="3" t="s">
        <v>61</v>
      </c>
      <c r="C22" s="4">
        <f>C21/C63</f>
        <v>947.63995048478739</v>
      </c>
      <c r="D22" s="4">
        <f t="shared" ref="D22:Y22" si="0">D21/D63</f>
        <v>1017.9578209411969</v>
      </c>
      <c r="E22" s="4">
        <f t="shared" si="0"/>
        <v>1092.9230976211452</v>
      </c>
      <c r="F22" s="4">
        <f t="shared" si="0"/>
        <v>1163.6849736192323</v>
      </c>
      <c r="G22" s="4">
        <f t="shared" si="0"/>
        <v>1165.554352485294</v>
      </c>
      <c r="H22" s="4">
        <f t="shared" si="0"/>
        <v>1197.079317762041</v>
      </c>
      <c r="I22" s="4">
        <f t="shared" si="0"/>
        <v>1266.9271886115409</v>
      </c>
      <c r="J22" s="4">
        <f t="shared" si="0"/>
        <v>1353.2222541834408</v>
      </c>
      <c r="K22" s="4">
        <f t="shared" si="0"/>
        <v>1402.9003007244585</v>
      </c>
      <c r="L22" s="4">
        <f t="shared" si="0"/>
        <v>1513.0485926252559</v>
      </c>
      <c r="M22" s="4">
        <f t="shared" si="0"/>
        <v>1538.7706168739367</v>
      </c>
      <c r="N22" s="4">
        <f t="shared" si="0"/>
        <v>1475.0842353074909</v>
      </c>
      <c r="O22" s="4">
        <f t="shared" si="0"/>
        <v>1532.9865244930811</v>
      </c>
      <c r="P22" s="4">
        <f t="shared" si="0"/>
        <v>1539.7456143057143</v>
      </c>
      <c r="Q22" s="4">
        <f t="shared" si="0"/>
        <v>1527.1475463042377</v>
      </c>
      <c r="R22" s="4">
        <f t="shared" si="0"/>
        <v>1610.0405746925715</v>
      </c>
      <c r="S22" s="4">
        <f t="shared" si="0"/>
        <v>1695.7687231118434</v>
      </c>
      <c r="T22" s="4">
        <f t="shared" si="0"/>
        <v>1786.6959215267855</v>
      </c>
      <c r="U22" s="4">
        <f t="shared" si="0"/>
        <v>1971.4018039959835</v>
      </c>
      <c r="V22" s="4">
        <f t="shared" si="0"/>
        <v>2021.0692805395627</v>
      </c>
      <c r="W22" s="4">
        <f t="shared" si="0"/>
        <v>2124.0938567404637</v>
      </c>
      <c r="X22" s="4">
        <f t="shared" si="0"/>
        <v>2222.9530956346243</v>
      </c>
      <c r="Y22" s="4">
        <f t="shared" si="0"/>
        <v>2305.9779350833578</v>
      </c>
      <c r="Z22" s="5"/>
      <c r="AA22" s="3"/>
    </row>
    <row r="23" spans="1:27" x14ac:dyDescent="0.35">
      <c r="A23" t="s">
        <v>62</v>
      </c>
      <c r="B23" t="s">
        <v>32</v>
      </c>
      <c r="C23">
        <v>2862.6</v>
      </c>
      <c r="D23">
        <v>3093.8</v>
      </c>
      <c r="E23">
        <v>3310</v>
      </c>
      <c r="F23">
        <v>3597.3</v>
      </c>
      <c r="G23">
        <v>3582.3</v>
      </c>
      <c r="H23">
        <v>3540.5</v>
      </c>
      <c r="I23">
        <v>3594.3</v>
      </c>
      <c r="J23">
        <v>3761.3</v>
      </c>
      <c r="K23">
        <v>3928.7</v>
      </c>
      <c r="L23">
        <v>4127.5</v>
      </c>
      <c r="M23">
        <v>4307.1000000000004</v>
      </c>
      <c r="N23">
        <v>4364.3</v>
      </c>
      <c r="O23">
        <v>4094.9</v>
      </c>
      <c r="P23">
        <v>4166.6000000000004</v>
      </c>
      <c r="Q23">
        <v>4372.7</v>
      </c>
      <c r="R23">
        <v>4608.3</v>
      </c>
      <c r="S23">
        <v>4768.1000000000004</v>
      </c>
      <c r="T23">
        <v>5026.2</v>
      </c>
      <c r="U23">
        <v>5292.6</v>
      </c>
      <c r="V23">
        <v>5429.6</v>
      </c>
      <c r="W23">
        <v>5703.9</v>
      </c>
      <c r="X23">
        <v>6018.3</v>
      </c>
      <c r="Y23">
        <v>6300.9</v>
      </c>
      <c r="Z23" s="5">
        <v>6269.8666666666659</v>
      </c>
    </row>
    <row r="24" spans="1:27" x14ac:dyDescent="0.35">
      <c r="A24" t="s">
        <v>63</v>
      </c>
      <c r="B24" t="s">
        <v>34</v>
      </c>
      <c r="C24">
        <v>2384.1999999999998</v>
      </c>
      <c r="D24">
        <v>2582.6</v>
      </c>
      <c r="E24">
        <v>2771.1</v>
      </c>
      <c r="F24">
        <v>3008.4</v>
      </c>
      <c r="G24">
        <v>2991.5</v>
      </c>
      <c r="H24">
        <v>2937.4</v>
      </c>
      <c r="I24">
        <v>2960.8</v>
      </c>
      <c r="J24">
        <v>3098.3</v>
      </c>
      <c r="K24">
        <v>3236.3</v>
      </c>
      <c r="L24">
        <v>3418.9</v>
      </c>
      <c r="M24">
        <v>3573.4</v>
      </c>
      <c r="N24">
        <v>3624.7</v>
      </c>
      <c r="O24">
        <v>3382.8</v>
      </c>
      <c r="P24">
        <v>3452.3</v>
      </c>
      <c r="Q24">
        <v>3630.6</v>
      </c>
      <c r="R24">
        <v>3839.2</v>
      </c>
      <c r="S24">
        <v>3968.6</v>
      </c>
      <c r="T24">
        <v>4197.2</v>
      </c>
      <c r="U24">
        <v>4430.6000000000004</v>
      </c>
      <c r="V24">
        <v>4558.8</v>
      </c>
      <c r="W24">
        <v>4784.8999999999996</v>
      </c>
      <c r="X24">
        <v>5046.1000000000004</v>
      </c>
      <c r="Y24">
        <v>5294.9</v>
      </c>
      <c r="Z24" s="5">
        <v>5279.9666666666672</v>
      </c>
    </row>
    <row r="25" spans="1:27" x14ac:dyDescent="0.35">
      <c r="A25" t="s">
        <v>64</v>
      </c>
      <c r="B25" t="s">
        <v>36</v>
      </c>
      <c r="C25">
        <v>478.3</v>
      </c>
      <c r="D25">
        <v>511.2</v>
      </c>
      <c r="E25">
        <v>538.9</v>
      </c>
      <c r="F25">
        <v>588.9</v>
      </c>
      <c r="G25">
        <v>590.79999999999995</v>
      </c>
      <c r="H25">
        <v>603</v>
      </c>
      <c r="I25">
        <v>633.5</v>
      </c>
      <c r="J25">
        <v>663</v>
      </c>
      <c r="K25">
        <v>692.5</v>
      </c>
      <c r="L25">
        <v>708.6</v>
      </c>
      <c r="M25">
        <v>733.7</v>
      </c>
      <c r="N25">
        <v>739.6</v>
      </c>
      <c r="O25">
        <v>712.1</v>
      </c>
      <c r="P25">
        <v>714.3</v>
      </c>
      <c r="Q25">
        <v>742.1</v>
      </c>
      <c r="R25">
        <v>769.1</v>
      </c>
      <c r="S25">
        <v>799.5</v>
      </c>
      <c r="T25">
        <v>829</v>
      </c>
      <c r="U25">
        <v>862</v>
      </c>
      <c r="V25">
        <v>870.8</v>
      </c>
      <c r="W25">
        <v>919</v>
      </c>
      <c r="X25">
        <v>972.2</v>
      </c>
      <c r="Y25">
        <v>1006</v>
      </c>
      <c r="Z25" s="5">
        <v>989.9</v>
      </c>
    </row>
    <row r="26" spans="1:27" x14ac:dyDescent="0.35">
      <c r="A26" t="s">
        <v>65</v>
      </c>
      <c r="B26" t="s">
        <v>38</v>
      </c>
      <c r="C26">
        <v>388.9</v>
      </c>
      <c r="D26">
        <v>402.9</v>
      </c>
      <c r="E26">
        <v>424.6</v>
      </c>
      <c r="F26">
        <v>449.9</v>
      </c>
      <c r="G26">
        <v>441.5</v>
      </c>
      <c r="H26">
        <v>467</v>
      </c>
      <c r="I26">
        <v>491.1</v>
      </c>
      <c r="J26">
        <v>531.70000000000005</v>
      </c>
      <c r="K26">
        <v>575.70000000000005</v>
      </c>
      <c r="L26">
        <v>611.79999999999995</v>
      </c>
      <c r="M26">
        <v>631.29999999999995</v>
      </c>
      <c r="N26">
        <v>637.4</v>
      </c>
      <c r="O26">
        <v>608.5</v>
      </c>
      <c r="P26">
        <v>638.20000000000005</v>
      </c>
      <c r="Q26">
        <v>670.8</v>
      </c>
      <c r="R26">
        <v>695.1</v>
      </c>
      <c r="S26">
        <v>742</v>
      </c>
      <c r="T26">
        <v>767.6</v>
      </c>
      <c r="U26">
        <v>772.8</v>
      </c>
      <c r="V26">
        <v>787.3</v>
      </c>
      <c r="W26">
        <v>825.3</v>
      </c>
      <c r="X26">
        <v>873.6</v>
      </c>
      <c r="Y26">
        <v>914.7</v>
      </c>
      <c r="Z26" s="5">
        <v>432.43333333333339</v>
      </c>
    </row>
    <row r="27" spans="1:27" x14ac:dyDescent="0.35">
      <c r="A27" t="s">
        <v>66</v>
      </c>
      <c r="B27" t="s">
        <v>40</v>
      </c>
      <c r="C27">
        <v>762</v>
      </c>
      <c r="D27">
        <v>742.5</v>
      </c>
      <c r="E27">
        <v>756.1</v>
      </c>
      <c r="F27">
        <v>728</v>
      </c>
      <c r="G27">
        <v>660.8</v>
      </c>
      <c r="H27">
        <v>728.9</v>
      </c>
      <c r="I27">
        <v>822.5</v>
      </c>
      <c r="J27">
        <v>980.2</v>
      </c>
      <c r="K27">
        <v>1144.5999999999999</v>
      </c>
      <c r="L27">
        <v>1281.7</v>
      </c>
      <c r="M27">
        <v>1237.5999999999999</v>
      </c>
      <c r="N27">
        <v>1180.3</v>
      </c>
      <c r="O27">
        <v>1050.7</v>
      </c>
      <c r="P27">
        <v>1318.9</v>
      </c>
      <c r="Q27">
        <v>1402.8</v>
      </c>
      <c r="R27">
        <v>1525.5</v>
      </c>
      <c r="S27">
        <v>1584.7</v>
      </c>
      <c r="T27">
        <v>1644.2</v>
      </c>
      <c r="U27">
        <v>1662.2</v>
      </c>
      <c r="V27">
        <v>1576.6</v>
      </c>
      <c r="W27">
        <v>1617.3</v>
      </c>
      <c r="X27">
        <v>1651.8</v>
      </c>
      <c r="Y27">
        <v>1603.5</v>
      </c>
      <c r="Z27" s="5">
        <v>1498.7</v>
      </c>
    </row>
    <row r="28" spans="1:27" x14ac:dyDescent="0.35">
      <c r="A28" t="s">
        <v>67</v>
      </c>
      <c r="B28" t="s">
        <v>42</v>
      </c>
      <c r="C28">
        <v>126.6</v>
      </c>
      <c r="D28">
        <v>146.4</v>
      </c>
      <c r="E28">
        <v>159.80000000000001</v>
      </c>
      <c r="F28">
        <v>198</v>
      </c>
      <c r="G28">
        <v>219.8</v>
      </c>
      <c r="H28">
        <v>199.8</v>
      </c>
      <c r="I28">
        <v>171.2</v>
      </c>
      <c r="J28">
        <v>162.5</v>
      </c>
      <c r="K28">
        <v>176.9</v>
      </c>
      <c r="L28">
        <v>186.9</v>
      </c>
      <c r="M28">
        <v>250.3</v>
      </c>
      <c r="N28">
        <v>310.2</v>
      </c>
      <c r="O28">
        <v>284.2</v>
      </c>
      <c r="P28">
        <v>283.3</v>
      </c>
      <c r="Q28">
        <v>283.2</v>
      </c>
      <c r="R28">
        <v>291.2</v>
      </c>
      <c r="S28">
        <v>280.10000000000002</v>
      </c>
      <c r="T28">
        <v>294</v>
      </c>
      <c r="U28">
        <v>309</v>
      </c>
      <c r="V28">
        <v>327.9</v>
      </c>
      <c r="W28">
        <v>331.8</v>
      </c>
      <c r="X28">
        <v>262</v>
      </c>
      <c r="Y28">
        <v>243.3</v>
      </c>
      <c r="Z28" s="5">
        <v>247.06666666666669</v>
      </c>
    </row>
    <row r="29" spans="1:27" x14ac:dyDescent="0.35">
      <c r="A29" t="s">
        <v>68</v>
      </c>
      <c r="B29" t="s">
        <v>44</v>
      </c>
      <c r="C29">
        <v>38.5</v>
      </c>
      <c r="D29">
        <v>34.1</v>
      </c>
      <c r="E29">
        <v>45.6</v>
      </c>
      <c r="F29">
        <v>45.4</v>
      </c>
      <c r="G29">
        <v>55.2</v>
      </c>
      <c r="H29">
        <v>52</v>
      </c>
      <c r="I29">
        <v>61.6</v>
      </c>
      <c r="J29">
        <v>62.4</v>
      </c>
      <c r="K29">
        <v>79.099999999999994</v>
      </c>
      <c r="L29">
        <v>68.3</v>
      </c>
      <c r="M29">
        <v>58.8</v>
      </c>
      <c r="N29">
        <v>46.1</v>
      </c>
      <c r="O29">
        <v>60.3</v>
      </c>
      <c r="P29">
        <v>71.599999999999994</v>
      </c>
      <c r="Q29">
        <v>79.7</v>
      </c>
      <c r="R29">
        <v>82.1</v>
      </c>
      <c r="S29">
        <v>84.3</v>
      </c>
      <c r="T29">
        <v>80.400000000000006</v>
      </c>
      <c r="U29">
        <v>95.5</v>
      </c>
      <c r="V29">
        <v>68.599999999999994</v>
      </c>
      <c r="W29">
        <v>86.1</v>
      </c>
      <c r="X29">
        <v>83.4</v>
      </c>
      <c r="Y29">
        <v>77.099999999999994</v>
      </c>
      <c r="Z29" s="5">
        <v>72.833333333333329</v>
      </c>
    </row>
    <row r="30" spans="1:27" x14ac:dyDescent="0.35">
      <c r="A30" t="s">
        <v>69</v>
      </c>
      <c r="B30" t="s">
        <v>46</v>
      </c>
      <c r="C30">
        <v>596.9</v>
      </c>
      <c r="D30">
        <v>562</v>
      </c>
      <c r="E30">
        <v>550.70000000000005</v>
      </c>
      <c r="F30">
        <v>484.5</v>
      </c>
      <c r="G30">
        <v>385.8</v>
      </c>
      <c r="H30">
        <v>477.1</v>
      </c>
      <c r="I30">
        <v>589.6</v>
      </c>
      <c r="J30">
        <v>755.3</v>
      </c>
      <c r="K30">
        <v>888.7</v>
      </c>
      <c r="L30">
        <v>1026.4000000000001</v>
      </c>
      <c r="M30">
        <v>928.5</v>
      </c>
      <c r="N30">
        <v>824</v>
      </c>
      <c r="O30">
        <v>706.2</v>
      </c>
      <c r="P30">
        <v>964</v>
      </c>
      <c r="Q30">
        <v>1039.9000000000001</v>
      </c>
      <c r="R30">
        <v>1152.0999999999999</v>
      </c>
      <c r="S30">
        <v>1220.2</v>
      </c>
      <c r="T30">
        <v>1269.8</v>
      </c>
      <c r="U30">
        <v>1257.7</v>
      </c>
      <c r="V30">
        <v>1180.0999999999999</v>
      </c>
      <c r="W30">
        <v>1199.3</v>
      </c>
      <c r="X30">
        <v>1306.4000000000001</v>
      </c>
      <c r="Y30">
        <v>1283</v>
      </c>
      <c r="Z30" s="5">
        <v>1178.8333333333333</v>
      </c>
    </row>
    <row r="31" spans="1:27" x14ac:dyDescent="0.35">
      <c r="A31" t="s">
        <v>70</v>
      </c>
      <c r="B31" t="s">
        <v>48</v>
      </c>
      <c r="C31">
        <v>161.4</v>
      </c>
      <c r="D31">
        <v>158.69999999999999</v>
      </c>
      <c r="E31">
        <v>166.5</v>
      </c>
      <c r="F31">
        <v>165.1</v>
      </c>
      <c r="G31">
        <v>106.2</v>
      </c>
      <c r="H31">
        <v>91.1</v>
      </c>
      <c r="I31">
        <v>126.5</v>
      </c>
      <c r="J31">
        <v>179.2</v>
      </c>
      <c r="K31">
        <v>262.5</v>
      </c>
      <c r="L31">
        <v>296.10000000000002</v>
      </c>
      <c r="M31">
        <v>277.39999999999998</v>
      </c>
      <c r="N31">
        <v>207.8</v>
      </c>
      <c r="O31">
        <v>162.1</v>
      </c>
      <c r="P31">
        <v>203.8</v>
      </c>
      <c r="Q31">
        <v>209</v>
      </c>
      <c r="R31">
        <v>245.4</v>
      </c>
      <c r="S31">
        <v>263.5</v>
      </c>
      <c r="T31">
        <v>290.7</v>
      </c>
      <c r="U31">
        <v>283.2</v>
      </c>
      <c r="V31">
        <v>261.89999999999998</v>
      </c>
      <c r="W31">
        <v>224.2</v>
      </c>
      <c r="X31">
        <v>196.4</v>
      </c>
      <c r="Y31">
        <v>212.4</v>
      </c>
      <c r="Z31" s="5">
        <v>189.96666666666667</v>
      </c>
    </row>
    <row r="32" spans="1:27" x14ac:dyDescent="0.35">
      <c r="A32" t="s">
        <v>71</v>
      </c>
      <c r="B32" t="s">
        <v>50</v>
      </c>
      <c r="C32">
        <v>435.5</v>
      </c>
      <c r="D32">
        <v>403.3</v>
      </c>
      <c r="E32">
        <v>384.3</v>
      </c>
      <c r="F32">
        <v>319.39999999999998</v>
      </c>
      <c r="G32">
        <v>279.60000000000002</v>
      </c>
      <c r="H32">
        <v>386</v>
      </c>
      <c r="I32">
        <v>463.2</v>
      </c>
      <c r="J32">
        <v>576.1</v>
      </c>
      <c r="K32">
        <v>626.20000000000005</v>
      </c>
      <c r="L32">
        <v>730.4</v>
      </c>
      <c r="M32">
        <v>651.1</v>
      </c>
      <c r="N32">
        <v>616.20000000000005</v>
      </c>
      <c r="O32">
        <v>544.1</v>
      </c>
      <c r="P32">
        <v>760.2</v>
      </c>
      <c r="Q32">
        <v>830.9</v>
      </c>
      <c r="R32">
        <v>906.7</v>
      </c>
      <c r="S32">
        <v>956.7</v>
      </c>
      <c r="T32">
        <v>979.1</v>
      </c>
      <c r="U32">
        <v>974.5</v>
      </c>
      <c r="V32">
        <v>918.2</v>
      </c>
      <c r="W32">
        <v>975.2</v>
      </c>
      <c r="X32">
        <v>1109.9000000000001</v>
      </c>
      <c r="Y32">
        <v>1070.7</v>
      </c>
      <c r="Z32" s="5">
        <v>988.86666666666667</v>
      </c>
    </row>
    <row r="33" spans="1:26" x14ac:dyDescent="0.35">
      <c r="A33" t="s">
        <v>72</v>
      </c>
      <c r="B33" t="s">
        <v>52</v>
      </c>
      <c r="C33">
        <v>215.9</v>
      </c>
      <c r="D33">
        <v>241</v>
      </c>
      <c r="E33">
        <v>224.7</v>
      </c>
      <c r="F33">
        <v>251.3</v>
      </c>
      <c r="G33">
        <v>245.4</v>
      </c>
      <c r="H33">
        <v>254.8</v>
      </c>
      <c r="I33">
        <v>293.39999999999998</v>
      </c>
      <c r="J33">
        <v>364.5</v>
      </c>
      <c r="K33">
        <v>170.8</v>
      </c>
      <c r="L33">
        <v>471.1</v>
      </c>
      <c r="M33">
        <v>484.6</v>
      </c>
      <c r="N33">
        <v>474.2</v>
      </c>
      <c r="O33">
        <v>351.4</v>
      </c>
      <c r="P33">
        <v>375.5</v>
      </c>
      <c r="Q33">
        <v>441</v>
      </c>
      <c r="R33">
        <v>517.9</v>
      </c>
      <c r="S33">
        <v>531.9</v>
      </c>
      <c r="T33">
        <v>597.5</v>
      </c>
      <c r="U33">
        <v>641.1</v>
      </c>
      <c r="V33">
        <v>690.7</v>
      </c>
      <c r="W33">
        <v>720.7</v>
      </c>
      <c r="X33">
        <v>259.8</v>
      </c>
      <c r="Y33">
        <v>636.6</v>
      </c>
      <c r="Z33" s="5">
        <v>689.23333333333346</v>
      </c>
    </row>
    <row r="34" spans="1:26" x14ac:dyDescent="0.35">
      <c r="A34" t="s">
        <v>73</v>
      </c>
      <c r="B34" t="s">
        <v>54</v>
      </c>
      <c r="C34">
        <v>219.6</v>
      </c>
      <c r="D34">
        <v>162.30000000000001</v>
      </c>
      <c r="E34">
        <v>159.6</v>
      </c>
      <c r="F34">
        <v>68.099999999999994</v>
      </c>
      <c r="G34">
        <v>34.200000000000003</v>
      </c>
      <c r="H34">
        <v>131.19999999999999</v>
      </c>
      <c r="I34">
        <v>169.8</v>
      </c>
      <c r="J34">
        <v>211.6</v>
      </c>
      <c r="K34">
        <v>455.4</v>
      </c>
      <c r="L34">
        <v>259.3</v>
      </c>
      <c r="M34">
        <v>166.5</v>
      </c>
      <c r="N34">
        <v>142</v>
      </c>
      <c r="O34">
        <v>192.7</v>
      </c>
      <c r="P34">
        <v>384.7</v>
      </c>
      <c r="Q34">
        <v>389.9</v>
      </c>
      <c r="R34">
        <v>388.7</v>
      </c>
      <c r="S34">
        <v>424.8</v>
      </c>
      <c r="T34">
        <v>381.5</v>
      </c>
      <c r="U34">
        <v>333.4</v>
      </c>
      <c r="V34">
        <v>227.5</v>
      </c>
      <c r="W34">
        <v>254.4</v>
      </c>
      <c r="X34">
        <v>850.1</v>
      </c>
      <c r="Y34">
        <v>434.1</v>
      </c>
      <c r="Z34" s="5">
        <v>299.66666666666669</v>
      </c>
    </row>
    <row r="35" spans="1:26" x14ac:dyDescent="0.35">
      <c r="A35" t="s">
        <v>1</v>
      </c>
      <c r="B35" t="s">
        <v>74</v>
      </c>
      <c r="C35" t="s">
        <v>1</v>
      </c>
      <c r="D35" t="s">
        <v>1</v>
      </c>
      <c r="E35" t="s">
        <v>1</v>
      </c>
      <c r="F35" t="s">
        <v>1</v>
      </c>
      <c r="G35" t="s">
        <v>1</v>
      </c>
      <c r="H35" t="s">
        <v>1</v>
      </c>
      <c r="I35" t="s">
        <v>1</v>
      </c>
      <c r="J35" t="s">
        <v>1</v>
      </c>
      <c r="K35" t="s">
        <v>1</v>
      </c>
      <c r="L35" t="s">
        <v>1</v>
      </c>
      <c r="M35" t="s">
        <v>1</v>
      </c>
      <c r="N35" t="s">
        <v>1</v>
      </c>
      <c r="O35" t="s">
        <v>1</v>
      </c>
      <c r="P35" t="s">
        <v>1</v>
      </c>
      <c r="Q35" t="s">
        <v>1</v>
      </c>
      <c r="R35" t="s">
        <v>1</v>
      </c>
      <c r="S35" t="s">
        <v>1</v>
      </c>
      <c r="T35" t="s">
        <v>1</v>
      </c>
      <c r="U35" t="s">
        <v>1</v>
      </c>
      <c r="V35" t="s">
        <v>1</v>
      </c>
      <c r="W35" t="s">
        <v>1</v>
      </c>
      <c r="X35" t="s">
        <v>1</v>
      </c>
      <c r="Y35" t="s">
        <v>1</v>
      </c>
      <c r="Z35" s="5">
        <v>0</v>
      </c>
    </row>
    <row r="36" spans="1:26" x14ac:dyDescent="0.35">
      <c r="A36" t="s">
        <v>1</v>
      </c>
      <c r="B36" t="s">
        <v>75</v>
      </c>
      <c r="C36" t="s">
        <v>1</v>
      </c>
      <c r="D36" t="s">
        <v>1</v>
      </c>
      <c r="E36" t="s">
        <v>1</v>
      </c>
      <c r="F36" t="s">
        <v>1</v>
      </c>
      <c r="G36" t="s">
        <v>1</v>
      </c>
      <c r="H36" t="s">
        <v>1</v>
      </c>
      <c r="I36" t="s">
        <v>1</v>
      </c>
      <c r="J36" t="s">
        <v>1</v>
      </c>
      <c r="K36" t="s">
        <v>1</v>
      </c>
      <c r="L36" t="s">
        <v>1</v>
      </c>
      <c r="M36" t="s">
        <v>1</v>
      </c>
      <c r="N36" t="s">
        <v>1</v>
      </c>
      <c r="O36" t="s">
        <v>1</v>
      </c>
      <c r="P36" t="s">
        <v>1</v>
      </c>
      <c r="Q36" t="s">
        <v>1</v>
      </c>
      <c r="R36" t="s">
        <v>1</v>
      </c>
      <c r="S36" t="s">
        <v>1</v>
      </c>
      <c r="T36" t="s">
        <v>1</v>
      </c>
      <c r="U36" t="s">
        <v>1</v>
      </c>
      <c r="V36" t="s">
        <v>1</v>
      </c>
      <c r="W36" t="s">
        <v>1</v>
      </c>
      <c r="X36" t="s">
        <v>1</v>
      </c>
      <c r="Y36" t="s">
        <v>1</v>
      </c>
      <c r="Z36" s="5">
        <v>0</v>
      </c>
    </row>
    <row r="37" spans="1:26" x14ac:dyDescent="0.35">
      <c r="A37" t="s">
        <v>76</v>
      </c>
      <c r="B37" t="s">
        <v>77</v>
      </c>
      <c r="C37">
        <v>689.3</v>
      </c>
      <c r="D37">
        <v>625.29999999999995</v>
      </c>
      <c r="E37">
        <v>644.1</v>
      </c>
      <c r="F37">
        <v>600.9</v>
      </c>
      <c r="G37">
        <v>520.20000000000005</v>
      </c>
      <c r="H37">
        <v>631.79999999999995</v>
      </c>
      <c r="I37">
        <v>811.2</v>
      </c>
      <c r="J37">
        <v>1062.5999999999999</v>
      </c>
      <c r="K37">
        <v>1439.5</v>
      </c>
      <c r="L37">
        <v>1604.4</v>
      </c>
      <c r="M37">
        <v>1414.2</v>
      </c>
      <c r="N37">
        <v>989.1</v>
      </c>
      <c r="O37">
        <v>1118.7</v>
      </c>
      <c r="P37">
        <v>1448.2</v>
      </c>
      <c r="Q37">
        <v>1405.7</v>
      </c>
      <c r="R37">
        <v>1750.7</v>
      </c>
      <c r="S37">
        <v>1752.7</v>
      </c>
      <c r="T37">
        <v>1859.6</v>
      </c>
      <c r="U37">
        <v>1733.1</v>
      </c>
      <c r="V37">
        <v>1705.1</v>
      </c>
      <c r="W37">
        <v>1686</v>
      </c>
      <c r="X37">
        <v>1674.1</v>
      </c>
      <c r="Y37">
        <v>1731.8</v>
      </c>
      <c r="Z37" s="5">
        <v>1640.9666666666665</v>
      </c>
    </row>
    <row r="38" spans="1:26" x14ac:dyDescent="0.35">
      <c r="A38" t="s">
        <v>78</v>
      </c>
      <c r="B38" t="s">
        <v>79</v>
      </c>
      <c r="C38">
        <v>464.6</v>
      </c>
      <c r="D38">
        <v>403.5</v>
      </c>
      <c r="E38">
        <v>416.8</v>
      </c>
      <c r="F38">
        <v>367.5</v>
      </c>
      <c r="G38">
        <v>350.1</v>
      </c>
      <c r="H38">
        <v>471.1</v>
      </c>
      <c r="I38">
        <v>597.4</v>
      </c>
      <c r="J38">
        <v>784.1</v>
      </c>
      <c r="K38">
        <v>1059.7</v>
      </c>
      <c r="L38">
        <v>1174.3</v>
      </c>
      <c r="M38">
        <v>1022.4</v>
      </c>
      <c r="N38">
        <v>733.2</v>
      </c>
      <c r="O38">
        <v>914.8</v>
      </c>
      <c r="P38">
        <v>1176</v>
      </c>
      <c r="Q38">
        <v>1124.9000000000001</v>
      </c>
      <c r="R38">
        <v>1416.2</v>
      </c>
      <c r="S38">
        <v>1390</v>
      </c>
      <c r="T38">
        <v>1452.5</v>
      </c>
      <c r="U38">
        <v>1336.8</v>
      </c>
      <c r="V38">
        <v>1328.9</v>
      </c>
      <c r="W38">
        <v>1374.7</v>
      </c>
      <c r="X38">
        <v>1391.2</v>
      </c>
      <c r="Y38">
        <v>1433.1</v>
      </c>
      <c r="Z38" s="5">
        <v>1374.5</v>
      </c>
    </row>
    <row r="39" spans="1:26" x14ac:dyDescent="0.35">
      <c r="A39" t="s">
        <v>80</v>
      </c>
      <c r="B39" t="s">
        <v>81</v>
      </c>
      <c r="C39">
        <v>151.69999999999999</v>
      </c>
      <c r="D39">
        <v>62.1</v>
      </c>
      <c r="E39">
        <v>85</v>
      </c>
      <c r="F39">
        <v>-13.3</v>
      </c>
      <c r="G39">
        <v>-6.9</v>
      </c>
      <c r="H39">
        <v>94.3</v>
      </c>
      <c r="I39">
        <v>173.5</v>
      </c>
      <c r="J39">
        <v>264.2</v>
      </c>
      <c r="K39">
        <v>718.6</v>
      </c>
      <c r="L39">
        <v>497.1</v>
      </c>
      <c r="M39">
        <v>309.3</v>
      </c>
      <c r="N39">
        <v>73.400000000000006</v>
      </c>
      <c r="O39">
        <v>410.9</v>
      </c>
      <c r="P39">
        <v>654.20000000000005</v>
      </c>
      <c r="Q39">
        <v>500.7</v>
      </c>
      <c r="R39">
        <v>647.4</v>
      </c>
      <c r="S39">
        <v>519.5</v>
      </c>
      <c r="T39">
        <v>518.1</v>
      </c>
      <c r="U39">
        <v>334.7</v>
      </c>
      <c r="V39">
        <v>325.2</v>
      </c>
      <c r="W39">
        <v>320.89999999999998</v>
      </c>
      <c r="X39">
        <v>917.2</v>
      </c>
      <c r="Y39">
        <v>537.4</v>
      </c>
      <c r="Z39" s="5">
        <v>428.3</v>
      </c>
    </row>
    <row r="40" spans="1:26" x14ac:dyDescent="0.35">
      <c r="A40" t="s">
        <v>82</v>
      </c>
      <c r="B40" t="s">
        <v>83</v>
      </c>
      <c r="C40">
        <v>14.1</v>
      </c>
      <c r="D40">
        <v>15.7</v>
      </c>
      <c r="E40">
        <v>-4</v>
      </c>
      <c r="F40">
        <v>-16.8</v>
      </c>
      <c r="G40">
        <v>8</v>
      </c>
      <c r="H40">
        <v>8.9</v>
      </c>
      <c r="I40">
        <v>-14.5</v>
      </c>
      <c r="J40">
        <v>-40.200000000000003</v>
      </c>
      <c r="K40">
        <v>-36</v>
      </c>
      <c r="L40">
        <v>-31.9</v>
      </c>
      <c r="M40">
        <v>-43.6</v>
      </c>
      <c r="N40">
        <v>-34.799999999999997</v>
      </c>
      <c r="O40">
        <v>2.6</v>
      </c>
      <c r="P40">
        <v>-47.6</v>
      </c>
      <c r="Q40">
        <v>-68</v>
      </c>
      <c r="R40">
        <v>-11.4</v>
      </c>
      <c r="S40">
        <v>14.4</v>
      </c>
      <c r="T40">
        <v>2.1</v>
      </c>
      <c r="U40">
        <v>56.3</v>
      </c>
      <c r="V40">
        <v>-0.7</v>
      </c>
      <c r="W40">
        <v>-52.7</v>
      </c>
      <c r="X40">
        <v>-54.7</v>
      </c>
      <c r="Y40">
        <v>-5.3</v>
      </c>
      <c r="Z40" s="5">
        <v>8.4</v>
      </c>
    </row>
    <row r="41" spans="1:26" x14ac:dyDescent="0.35">
      <c r="A41" t="s">
        <v>84</v>
      </c>
      <c r="B41" t="s">
        <v>85</v>
      </c>
      <c r="C41">
        <v>58.7</v>
      </c>
      <c r="D41">
        <v>64.599999999999994</v>
      </c>
      <c r="E41">
        <v>73</v>
      </c>
      <c r="F41">
        <v>56.8</v>
      </c>
      <c r="G41">
        <v>61.6</v>
      </c>
      <c r="H41">
        <v>114.3</v>
      </c>
      <c r="I41">
        <v>100.6</v>
      </c>
      <c r="J41">
        <v>71.8</v>
      </c>
      <c r="K41">
        <v>-140.5</v>
      </c>
      <c r="L41">
        <v>-166</v>
      </c>
      <c r="M41">
        <v>-175.1</v>
      </c>
      <c r="N41">
        <v>-58.6</v>
      </c>
      <c r="O41">
        <v>-83.3</v>
      </c>
      <c r="P41">
        <v>-57.7</v>
      </c>
      <c r="Q41">
        <v>59.6</v>
      </c>
      <c r="R41">
        <v>-147.19999999999999</v>
      </c>
      <c r="S41">
        <v>-155.19999999999999</v>
      </c>
      <c r="T41">
        <v>-146.4</v>
      </c>
      <c r="U41">
        <v>-124.1</v>
      </c>
      <c r="V41">
        <v>-100.6</v>
      </c>
      <c r="W41">
        <v>-16</v>
      </c>
      <c r="X41">
        <v>111</v>
      </c>
      <c r="Y41">
        <v>18.5</v>
      </c>
      <c r="Z41" s="5">
        <v>-17.633333333333336</v>
      </c>
    </row>
    <row r="42" spans="1:26" x14ac:dyDescent="0.35">
      <c r="A42" t="s">
        <v>1</v>
      </c>
      <c r="B42" t="s">
        <v>86</v>
      </c>
      <c r="C42" t="s">
        <v>1</v>
      </c>
      <c r="D42" t="s">
        <v>1</v>
      </c>
      <c r="E42" t="s">
        <v>1</v>
      </c>
      <c r="F42" t="s">
        <v>1</v>
      </c>
      <c r="G42" t="s">
        <v>1</v>
      </c>
      <c r="H42" t="s">
        <v>1</v>
      </c>
      <c r="I42" t="s">
        <v>1</v>
      </c>
      <c r="J42" t="s">
        <v>1</v>
      </c>
      <c r="K42" t="s">
        <v>1</v>
      </c>
      <c r="L42" t="s">
        <v>1</v>
      </c>
      <c r="M42" t="s">
        <v>1</v>
      </c>
      <c r="N42" t="s">
        <v>1</v>
      </c>
      <c r="O42" t="s">
        <v>1</v>
      </c>
      <c r="P42" t="s">
        <v>1</v>
      </c>
      <c r="Q42" t="s">
        <v>1</v>
      </c>
      <c r="R42" t="s">
        <v>1</v>
      </c>
      <c r="S42" t="s">
        <v>1</v>
      </c>
      <c r="T42" t="s">
        <v>1</v>
      </c>
      <c r="U42" t="s">
        <v>1</v>
      </c>
      <c r="V42" t="s">
        <v>1</v>
      </c>
      <c r="W42" t="s">
        <v>1</v>
      </c>
      <c r="X42" t="s">
        <v>1</v>
      </c>
      <c r="Y42" t="s">
        <v>1</v>
      </c>
      <c r="Z42" s="5">
        <v>0</v>
      </c>
    </row>
    <row r="43" spans="1:26" s="20" customFormat="1" x14ac:dyDescent="0.35">
      <c r="A43" s="20" t="s">
        <v>87</v>
      </c>
      <c r="B43" s="20" t="s">
        <v>77</v>
      </c>
      <c r="C43" s="20">
        <v>527.1</v>
      </c>
      <c r="D43" s="20">
        <v>486.4</v>
      </c>
      <c r="E43" s="20">
        <v>489.6</v>
      </c>
      <c r="F43" s="20">
        <v>451.2</v>
      </c>
      <c r="G43" s="20">
        <v>325.3</v>
      </c>
      <c r="H43" s="20">
        <v>366.4</v>
      </c>
      <c r="I43" s="20">
        <v>508.4</v>
      </c>
      <c r="J43" s="20">
        <v>716.5</v>
      </c>
      <c r="K43" s="20">
        <v>1029.9000000000001</v>
      </c>
      <c r="L43" s="20">
        <v>1191.3</v>
      </c>
      <c r="M43" s="20">
        <v>1114</v>
      </c>
      <c r="N43" s="20">
        <v>894.5</v>
      </c>
      <c r="O43" s="20">
        <v>756.1</v>
      </c>
      <c r="P43" s="20">
        <v>1042.4000000000001</v>
      </c>
      <c r="Q43" s="20">
        <v>1027.3</v>
      </c>
      <c r="R43" s="20">
        <v>1268.4000000000001</v>
      </c>
      <c r="S43" s="20">
        <v>1322</v>
      </c>
      <c r="T43" s="20">
        <v>1376.5</v>
      </c>
      <c r="U43" s="20">
        <v>1285.8</v>
      </c>
      <c r="V43" s="20">
        <v>1249.3</v>
      </c>
      <c r="W43" s="20">
        <v>1250.4000000000001</v>
      </c>
      <c r="X43" s="20">
        <v>1255.9000000000001</v>
      </c>
      <c r="Y43" s="20">
        <v>1261.3</v>
      </c>
      <c r="Z43" s="20">
        <v>1192.9000000000001</v>
      </c>
    </row>
    <row r="44" spans="1:26" s="13" customFormat="1" x14ac:dyDescent="0.35">
      <c r="C44" s="14">
        <f>C43*100/527.1</f>
        <v>100</v>
      </c>
      <c r="D44" s="14">
        <f t="shared" ref="D44:Y44" si="1">D43*100/527.1</f>
        <v>92.278505027509013</v>
      </c>
      <c r="E44" s="14">
        <f t="shared" si="1"/>
        <v>92.885600455321566</v>
      </c>
      <c r="F44" s="14">
        <f t="shared" si="1"/>
        <v>85.600455321570863</v>
      </c>
      <c r="G44" s="14">
        <f t="shared" si="1"/>
        <v>61.715044583570474</v>
      </c>
      <c r="H44" s="14">
        <f t="shared" si="1"/>
        <v>69.51242648453804</v>
      </c>
      <c r="I44" s="14">
        <f t="shared" si="1"/>
        <v>96.452286093720346</v>
      </c>
      <c r="J44" s="14">
        <f t="shared" si="1"/>
        <v>135.93246063365584</v>
      </c>
      <c r="K44" s="14">
        <f t="shared" si="1"/>
        <v>195.3898690950484</v>
      </c>
      <c r="L44" s="14">
        <f t="shared" si="1"/>
        <v>226.01024473534432</v>
      </c>
      <c r="M44" s="14">
        <f t="shared" si="1"/>
        <v>211.34509580724719</v>
      </c>
      <c r="N44" s="14">
        <f t="shared" si="1"/>
        <v>169.70214380572946</v>
      </c>
      <c r="O44" s="14">
        <f t="shared" si="1"/>
        <v>143.44526655283627</v>
      </c>
      <c r="P44" s="14">
        <f t="shared" si="1"/>
        <v>197.7613356099412</v>
      </c>
      <c r="Q44" s="14">
        <f t="shared" si="1"/>
        <v>194.89660405995068</v>
      </c>
      <c r="R44" s="14">
        <f t="shared" si="1"/>
        <v>240.63745019920322</v>
      </c>
      <c r="S44" s="14">
        <f t="shared" si="1"/>
        <v>250.80629861506355</v>
      </c>
      <c r="T44" s="14">
        <f t="shared" si="1"/>
        <v>261.14589261999618</v>
      </c>
      <c r="U44" s="14">
        <f t="shared" si="1"/>
        <v>243.93853158793397</v>
      </c>
      <c r="V44" s="14">
        <f t="shared" si="1"/>
        <v>237.01384936444697</v>
      </c>
      <c r="W44" s="14">
        <f t="shared" si="1"/>
        <v>237.22253841775756</v>
      </c>
      <c r="X44" s="14">
        <f t="shared" si="1"/>
        <v>238.26598368431038</v>
      </c>
      <c r="Y44" s="14">
        <f t="shared" si="1"/>
        <v>239.29045721874405</v>
      </c>
      <c r="Z44" s="5"/>
    </row>
    <row r="45" spans="1:26" x14ac:dyDescent="0.35">
      <c r="A45" t="s">
        <v>88</v>
      </c>
      <c r="B45" t="s">
        <v>79</v>
      </c>
      <c r="C45">
        <v>365.7</v>
      </c>
      <c r="D45">
        <v>327.7</v>
      </c>
      <c r="E45">
        <v>323.10000000000002</v>
      </c>
      <c r="F45">
        <v>286.10000000000002</v>
      </c>
      <c r="G45">
        <v>219</v>
      </c>
      <c r="H45">
        <v>275.39999999999998</v>
      </c>
      <c r="I45">
        <v>381.9</v>
      </c>
      <c r="J45">
        <v>537.29999999999995</v>
      </c>
      <c r="K45">
        <v>767.4</v>
      </c>
      <c r="L45">
        <v>895.3</v>
      </c>
      <c r="M45">
        <v>836.6</v>
      </c>
      <c r="N45">
        <v>686.7</v>
      </c>
      <c r="O45">
        <v>593.9</v>
      </c>
      <c r="P45">
        <v>838.6</v>
      </c>
      <c r="Q45">
        <v>818.3</v>
      </c>
      <c r="R45">
        <v>1022.9</v>
      </c>
      <c r="S45">
        <v>1058.4000000000001</v>
      </c>
      <c r="T45">
        <v>1085.8</v>
      </c>
      <c r="U45">
        <v>1002.6</v>
      </c>
      <c r="V45">
        <v>987.4</v>
      </c>
      <c r="W45">
        <v>1026.2</v>
      </c>
      <c r="X45">
        <v>1059.5</v>
      </c>
      <c r="Y45">
        <v>1049</v>
      </c>
      <c r="Z45" s="15">
        <v>984.63333333333321</v>
      </c>
    </row>
    <row r="46" spans="1:26" x14ac:dyDescent="0.35">
      <c r="A46" t="s">
        <v>89</v>
      </c>
      <c r="B46" t="s">
        <v>83</v>
      </c>
      <c r="C46">
        <v>14.1</v>
      </c>
      <c r="D46">
        <v>15.7</v>
      </c>
      <c r="E46">
        <v>-4</v>
      </c>
      <c r="F46">
        <v>-16.8</v>
      </c>
      <c r="G46">
        <v>8</v>
      </c>
      <c r="H46">
        <v>8.9</v>
      </c>
      <c r="I46">
        <v>-14.5</v>
      </c>
      <c r="J46">
        <v>-40.200000000000003</v>
      </c>
      <c r="K46">
        <v>-36</v>
      </c>
      <c r="L46">
        <v>-31.9</v>
      </c>
      <c r="M46">
        <v>-43.6</v>
      </c>
      <c r="N46">
        <v>-34.799999999999997</v>
      </c>
      <c r="O46">
        <v>2.6</v>
      </c>
      <c r="P46">
        <v>-47.6</v>
      </c>
      <c r="Q46">
        <v>-68</v>
      </c>
      <c r="R46">
        <v>-11.4</v>
      </c>
      <c r="S46">
        <v>14.4</v>
      </c>
      <c r="T46">
        <v>2.1</v>
      </c>
      <c r="U46">
        <v>56.3</v>
      </c>
      <c r="V46">
        <v>-0.7</v>
      </c>
      <c r="W46">
        <v>-52.7</v>
      </c>
      <c r="X46">
        <v>-54.7</v>
      </c>
      <c r="Y46">
        <v>-5.3</v>
      </c>
      <c r="Z46" s="5">
        <v>8.4</v>
      </c>
    </row>
    <row r="47" spans="1:26" x14ac:dyDescent="0.35">
      <c r="A47" t="s">
        <v>90</v>
      </c>
      <c r="B47" t="s">
        <v>85</v>
      </c>
      <c r="C47">
        <v>55.7</v>
      </c>
      <c r="D47">
        <v>59.8</v>
      </c>
      <c r="E47">
        <v>65.099999999999994</v>
      </c>
      <c r="F47">
        <v>50.1</v>
      </c>
      <c r="G47">
        <v>52.5</v>
      </c>
      <c r="H47">
        <v>101.8</v>
      </c>
      <c r="I47">
        <v>95.7</v>
      </c>
      <c r="J47">
        <v>79</v>
      </c>
      <c r="K47">
        <v>-105.2</v>
      </c>
      <c r="L47">
        <v>-133</v>
      </c>
      <c r="M47">
        <v>-141.9</v>
      </c>
      <c r="N47">
        <v>-35.700000000000003</v>
      </c>
      <c r="O47">
        <v>-52.5</v>
      </c>
      <c r="P47">
        <v>-30.8</v>
      </c>
      <c r="Q47">
        <v>80.7</v>
      </c>
      <c r="R47">
        <v>-104.8</v>
      </c>
      <c r="S47">
        <v>-116.1</v>
      </c>
      <c r="T47">
        <v>-108.8</v>
      </c>
      <c r="U47">
        <v>-84.5</v>
      </c>
      <c r="V47">
        <v>-68.5</v>
      </c>
      <c r="W47">
        <v>1.6</v>
      </c>
      <c r="X47">
        <v>105.1</v>
      </c>
      <c r="Y47">
        <v>27</v>
      </c>
      <c r="Z47" s="5">
        <v>-4.166666666666667</v>
      </c>
    </row>
    <row r="48" spans="1:26" x14ac:dyDescent="0.35">
      <c r="A48" t="s">
        <v>1</v>
      </c>
      <c r="B48" t="s">
        <v>91</v>
      </c>
      <c r="C48" t="s">
        <v>1</v>
      </c>
      <c r="D48" t="s">
        <v>1</v>
      </c>
      <c r="E48" t="s">
        <v>1</v>
      </c>
      <c r="F48" t="s">
        <v>1</v>
      </c>
      <c r="G48" t="s">
        <v>1</v>
      </c>
      <c r="H48" t="s">
        <v>1</v>
      </c>
      <c r="I48" t="s">
        <v>1</v>
      </c>
      <c r="J48" t="s">
        <v>1</v>
      </c>
      <c r="K48" t="s">
        <v>1</v>
      </c>
      <c r="L48" t="s">
        <v>1</v>
      </c>
      <c r="M48" t="s">
        <v>1</v>
      </c>
      <c r="N48" t="s">
        <v>1</v>
      </c>
      <c r="O48" t="s">
        <v>1</v>
      </c>
      <c r="P48" t="s">
        <v>1</v>
      </c>
      <c r="Q48" t="s">
        <v>1</v>
      </c>
      <c r="R48" t="s">
        <v>1</v>
      </c>
      <c r="S48" t="s">
        <v>1</v>
      </c>
      <c r="T48" t="s">
        <v>1</v>
      </c>
      <c r="U48" t="s">
        <v>1</v>
      </c>
      <c r="V48" t="s">
        <v>1</v>
      </c>
      <c r="W48" t="s">
        <v>1</v>
      </c>
      <c r="X48" t="s">
        <v>1</v>
      </c>
      <c r="Y48" t="s">
        <v>1</v>
      </c>
      <c r="Z48" s="5">
        <v>0</v>
      </c>
    </row>
    <row r="49" spans="1:27" x14ac:dyDescent="0.35">
      <c r="A49" t="s">
        <v>92</v>
      </c>
      <c r="B49" s="2" t="s">
        <v>93</v>
      </c>
      <c r="C49">
        <v>5928.1</v>
      </c>
      <c r="D49">
        <v>6250.7</v>
      </c>
      <c r="E49">
        <v>6570.1</v>
      </c>
      <c r="F49">
        <v>6886.2</v>
      </c>
      <c r="G49">
        <v>6713.9</v>
      </c>
      <c r="H49">
        <v>6782.8</v>
      </c>
      <c r="I49">
        <v>6930.6</v>
      </c>
      <c r="J49">
        <v>7273.1</v>
      </c>
      <c r="K49">
        <v>7537.3</v>
      </c>
      <c r="L49">
        <v>7825.7</v>
      </c>
      <c r="M49">
        <v>7896.4</v>
      </c>
      <c r="N49">
        <v>7809.5</v>
      </c>
      <c r="O49">
        <v>7255.4</v>
      </c>
      <c r="P49">
        <v>7568.4</v>
      </c>
      <c r="Q49">
        <v>7774.4</v>
      </c>
      <c r="R49">
        <v>8059.5</v>
      </c>
      <c r="S49">
        <v>8261.9</v>
      </c>
      <c r="T49">
        <v>8524</v>
      </c>
      <c r="U49">
        <v>8776.5</v>
      </c>
      <c r="V49">
        <v>8796.6</v>
      </c>
      <c r="W49">
        <v>9026.1</v>
      </c>
      <c r="X49">
        <v>9260.6</v>
      </c>
      <c r="Y49">
        <v>9405.1</v>
      </c>
      <c r="Z49" s="5">
        <v>8859.3333333333339</v>
      </c>
    </row>
    <row r="50" spans="1:27" x14ac:dyDescent="0.35">
      <c r="B50" s="2" t="s">
        <v>94</v>
      </c>
      <c r="C50" s="6">
        <f>C49/C19</f>
        <v>1.2864800347222223</v>
      </c>
      <c r="D50" s="6">
        <f t="shared" ref="D50:Y50" si="2">D49/D19</f>
        <v>1.2826421521351035</v>
      </c>
      <c r="E50" s="6">
        <f t="shared" si="2"/>
        <v>1.2708615420325737</v>
      </c>
      <c r="F50" s="6">
        <f t="shared" si="2"/>
        <v>1.2491746181475165</v>
      </c>
      <c r="G50" s="6">
        <f t="shared" si="2"/>
        <v>1.2282797607069025</v>
      </c>
      <c r="H50" s="6">
        <f t="shared" si="2"/>
        <v>1.2244868485187659</v>
      </c>
      <c r="I50" s="6">
        <f t="shared" si="2"/>
        <v>1.2107754930906169</v>
      </c>
      <c r="J50" s="6">
        <f t="shared" si="2"/>
        <v>1.1878327617181121</v>
      </c>
      <c r="K50" s="6">
        <f t="shared" si="2"/>
        <v>1.1489786585365853</v>
      </c>
      <c r="L50" s="6">
        <f t="shared" si="2"/>
        <v>1.1175580149946447</v>
      </c>
      <c r="M50" s="6">
        <f t="shared" si="2"/>
        <v>1.0936842105263158</v>
      </c>
      <c r="N50" s="6">
        <f t="shared" si="2"/>
        <v>1.0717030327981336</v>
      </c>
      <c r="O50" s="6">
        <f t="shared" si="2"/>
        <v>1.0568835671313492</v>
      </c>
      <c r="P50" s="6">
        <f t="shared" si="2"/>
        <v>1.0448540070407952</v>
      </c>
      <c r="Q50" s="6">
        <f t="shared" si="2"/>
        <v>1.0208385309295271</v>
      </c>
      <c r="R50" s="6">
        <f t="shared" si="2"/>
        <v>1</v>
      </c>
      <c r="S50" s="6">
        <f t="shared" si="2"/>
        <v>0.98655442115947212</v>
      </c>
      <c r="T50" s="6">
        <f t="shared" si="2"/>
        <v>0.97003630239095062</v>
      </c>
      <c r="U50" s="6">
        <f t="shared" si="2"/>
        <v>0.96136572755553595</v>
      </c>
      <c r="V50" s="6">
        <f t="shared" si="2"/>
        <v>0.95379877909939603</v>
      </c>
      <c r="W50" s="6">
        <f t="shared" si="2"/>
        <v>0.93672554432429078</v>
      </c>
      <c r="X50" s="6">
        <f t="shared" si="2"/>
        <v>0.91681846982417248</v>
      </c>
      <c r="Y50" s="6">
        <f t="shared" si="2"/>
        <v>0.89930389550783119</v>
      </c>
      <c r="Z50" s="5">
        <v>1629.1000000000001</v>
      </c>
    </row>
    <row r="51" spans="1:27" x14ac:dyDescent="0.35">
      <c r="B51" s="7" t="s">
        <v>95</v>
      </c>
      <c r="C51" s="8">
        <f>C43*C50</f>
        <v>678.1036263020834</v>
      </c>
      <c r="D51" s="8">
        <f t="shared" ref="D51:Y51" si="3">D43*D50</f>
        <v>623.87714279851434</v>
      </c>
      <c r="E51" s="8">
        <f t="shared" si="3"/>
        <v>622.21381097914809</v>
      </c>
      <c r="F51" s="8">
        <f t="shared" si="3"/>
        <v>563.62758770815947</v>
      </c>
      <c r="G51" s="8">
        <f t="shared" si="3"/>
        <v>399.55940615795538</v>
      </c>
      <c r="H51" s="8">
        <f t="shared" si="3"/>
        <v>448.65198129727577</v>
      </c>
      <c r="I51" s="8">
        <f t="shared" si="3"/>
        <v>615.55826068726958</v>
      </c>
      <c r="J51" s="8">
        <f t="shared" si="3"/>
        <v>851.08217377102733</v>
      </c>
      <c r="K51" s="8">
        <f t="shared" si="3"/>
        <v>1183.3331204268293</v>
      </c>
      <c r="L51" s="8">
        <f t="shared" si="3"/>
        <v>1331.3468632631202</v>
      </c>
      <c r="M51" s="8">
        <f t="shared" si="3"/>
        <v>1218.3642105263159</v>
      </c>
      <c r="N51" s="8">
        <f t="shared" si="3"/>
        <v>958.63836283793057</v>
      </c>
      <c r="O51" s="8">
        <f t="shared" si="3"/>
        <v>799.10966510801313</v>
      </c>
      <c r="P51" s="8">
        <f t="shared" si="3"/>
        <v>1089.1558169393249</v>
      </c>
      <c r="Q51" s="8">
        <f t="shared" si="3"/>
        <v>1048.7074228239032</v>
      </c>
      <c r="R51" s="8">
        <f t="shared" si="3"/>
        <v>1268.4000000000001</v>
      </c>
      <c r="S51" s="8">
        <f t="shared" si="3"/>
        <v>1304.224944772822</v>
      </c>
      <c r="T51" s="8">
        <f t="shared" si="3"/>
        <v>1335.2549702411436</v>
      </c>
      <c r="U51" s="8">
        <f t="shared" si="3"/>
        <v>1236.1240524909081</v>
      </c>
      <c r="V51" s="8">
        <f t="shared" si="3"/>
        <v>1191.5808147288753</v>
      </c>
      <c r="W51" s="8">
        <f t="shared" si="3"/>
        <v>1171.2816206230932</v>
      </c>
      <c r="X51" s="8">
        <f t="shared" si="3"/>
        <v>1151.4323162521782</v>
      </c>
      <c r="Y51" s="8">
        <f t="shared" si="3"/>
        <v>1134.2920034040274</v>
      </c>
      <c r="Z51" s="5">
        <v>7230.2666666666664</v>
      </c>
    </row>
    <row r="52" spans="1:27" x14ac:dyDescent="0.35">
      <c r="B52" s="7" t="s">
        <v>96</v>
      </c>
      <c r="C52" s="8">
        <f>C51*100/678.1</f>
        <v>100.00053477393945</v>
      </c>
      <c r="D52" s="8">
        <f t="shared" ref="D52:Y52" si="4">D51*100/678.1</f>
        <v>92.003707830484345</v>
      </c>
      <c r="E52" s="8">
        <f t="shared" si="4"/>
        <v>91.758414832494921</v>
      </c>
      <c r="F52" s="8">
        <f t="shared" si="4"/>
        <v>83.11865325293607</v>
      </c>
      <c r="G52" s="8">
        <f t="shared" si="4"/>
        <v>58.923375041727674</v>
      </c>
      <c r="H52" s="8">
        <f t="shared" si="4"/>
        <v>66.163100029092433</v>
      </c>
      <c r="I52" s="8">
        <f t="shared" si="4"/>
        <v>90.77691501065766</v>
      </c>
      <c r="J52" s="8">
        <f t="shared" si="4"/>
        <v>125.50983243931975</v>
      </c>
      <c r="K52" s="8">
        <f t="shared" si="4"/>
        <v>174.50717009686318</v>
      </c>
      <c r="L52" s="8">
        <f t="shared" si="4"/>
        <v>196.33488619128744</v>
      </c>
      <c r="M52" s="8">
        <f t="shared" si="4"/>
        <v>179.67323558860284</v>
      </c>
      <c r="N52" s="8">
        <f t="shared" si="4"/>
        <v>141.37123769914919</v>
      </c>
      <c r="O52" s="8">
        <f t="shared" si="4"/>
        <v>117.84540113670744</v>
      </c>
      <c r="P52" s="8">
        <f t="shared" si="4"/>
        <v>160.61876079329375</v>
      </c>
      <c r="Q52" s="8">
        <f t="shared" si="4"/>
        <v>154.65380074087938</v>
      </c>
      <c r="R52" s="8">
        <f t="shared" si="4"/>
        <v>187.05205721869933</v>
      </c>
      <c r="S52" s="8">
        <f t="shared" si="4"/>
        <v>192.33519315334345</v>
      </c>
      <c r="T52" s="8">
        <f t="shared" si="4"/>
        <v>196.91121814498504</v>
      </c>
      <c r="U52" s="8">
        <f t="shared" si="4"/>
        <v>182.29229501414363</v>
      </c>
      <c r="V52" s="8">
        <f t="shared" si="4"/>
        <v>175.72346478821345</v>
      </c>
      <c r="W52" s="8">
        <f t="shared" si="4"/>
        <v>172.72992488174211</v>
      </c>
      <c r="X52" s="8">
        <f t="shared" si="4"/>
        <v>169.80273060790122</v>
      </c>
      <c r="Y52" s="8">
        <f t="shared" si="4"/>
        <v>167.27503368294165</v>
      </c>
      <c r="Z52" s="6"/>
    </row>
    <row r="53" spans="1:27" x14ac:dyDescent="0.35">
      <c r="A53" s="3"/>
      <c r="B53" s="3" t="s">
        <v>123</v>
      </c>
      <c r="C53" s="3"/>
      <c r="D53" s="9">
        <f>(D52-C52)/C52</f>
        <v>-7.9967841787373234E-2</v>
      </c>
      <c r="E53" s="9">
        <f t="shared" ref="E53:Y53" si="5">(E52-D52)/D52</f>
        <v>-2.6661207876683929E-3</v>
      </c>
      <c r="F53" s="9">
        <f t="shared" si="5"/>
        <v>-9.4157703087294431E-2</v>
      </c>
      <c r="G53" s="9">
        <f t="shared" si="5"/>
        <v>-0.29109324158056815</v>
      </c>
      <c r="H53" s="9">
        <f t="shared" si="5"/>
        <v>0.1228667737080202</v>
      </c>
      <c r="I53" s="9">
        <f t="shared" si="5"/>
        <v>0.37201725691121396</v>
      </c>
      <c r="J53" s="9">
        <f t="shared" si="5"/>
        <v>0.3826183939450275</v>
      </c>
      <c r="K53" s="9">
        <f t="shared" si="5"/>
        <v>0.39038644786042698</v>
      </c>
      <c r="L53" s="9">
        <f t="shared" si="5"/>
        <v>0.12508205870457023</v>
      </c>
      <c r="M53" s="9">
        <f t="shared" si="5"/>
        <v>-8.4863423540792932E-2</v>
      </c>
      <c r="N53" s="9">
        <f t="shared" si="5"/>
        <v>-0.21317586764649574</v>
      </c>
      <c r="O53" s="9">
        <f t="shared" si="5"/>
        <v>-0.16641176059098292</v>
      </c>
      <c r="P53" s="9">
        <f t="shared" si="5"/>
        <v>0.36296163655098218</v>
      </c>
      <c r="Q53" s="9">
        <f t="shared" si="5"/>
        <v>-3.7137380608302031E-2</v>
      </c>
      <c r="R53" s="9">
        <f t="shared" si="5"/>
        <v>0.2094889121548513</v>
      </c>
      <c r="S53" s="9">
        <f t="shared" si="5"/>
        <v>2.8244201176932975E-2</v>
      </c>
      <c r="T53" s="9">
        <f t="shared" si="5"/>
        <v>2.3791927606266278E-2</v>
      </c>
      <c r="U53" s="9">
        <f t="shared" si="5"/>
        <v>-7.4241189854798148E-2</v>
      </c>
      <c r="V53" s="9">
        <f t="shared" si="5"/>
        <v>-3.603460160189724E-2</v>
      </c>
      <c r="W53" s="9">
        <f t="shared" si="5"/>
        <v>-1.7035516059731887E-2</v>
      </c>
      <c r="X53" s="9">
        <f t="shared" si="5"/>
        <v>-1.694665400824413E-2</v>
      </c>
      <c r="Y53" s="9">
        <f t="shared" si="5"/>
        <v>-1.4886079369338202E-2</v>
      </c>
      <c r="Z53" s="8"/>
      <c r="AA53" s="3"/>
    </row>
    <row r="54" spans="1:27" x14ac:dyDescent="0.35">
      <c r="A54" t="s">
        <v>97</v>
      </c>
      <c r="B54" t="s">
        <v>98</v>
      </c>
      <c r="C54">
        <v>683.4</v>
      </c>
      <c r="D54">
        <v>734.4</v>
      </c>
      <c r="E54">
        <v>789.3</v>
      </c>
      <c r="F54">
        <v>848.7</v>
      </c>
      <c r="G54">
        <v>898</v>
      </c>
      <c r="H54">
        <v>926.1</v>
      </c>
      <c r="I54">
        <v>945.9</v>
      </c>
      <c r="J54">
        <v>971</v>
      </c>
      <c r="K54">
        <v>1004.9</v>
      </c>
      <c r="L54">
        <v>1047.8</v>
      </c>
      <c r="M54">
        <v>1092.5999999999999</v>
      </c>
      <c r="N54">
        <v>1131</v>
      </c>
      <c r="O54">
        <v>1149.3</v>
      </c>
      <c r="P54">
        <v>1161</v>
      </c>
      <c r="Q54">
        <v>1189.9000000000001</v>
      </c>
      <c r="R54">
        <v>1230.5999999999999</v>
      </c>
      <c r="S54">
        <v>1275.7</v>
      </c>
      <c r="T54">
        <v>1323.9</v>
      </c>
      <c r="U54">
        <v>1372.1</v>
      </c>
      <c r="V54">
        <v>1415.2</v>
      </c>
      <c r="W54">
        <v>1458.2</v>
      </c>
      <c r="X54">
        <v>1510.7</v>
      </c>
      <c r="Y54">
        <v>1571.5</v>
      </c>
      <c r="Z54" s="8"/>
    </row>
    <row r="55" spans="1:27" x14ac:dyDescent="0.35">
      <c r="A55" t="s">
        <v>99</v>
      </c>
      <c r="B55" t="s">
        <v>100</v>
      </c>
      <c r="C55">
        <v>5244.6</v>
      </c>
      <c r="D55">
        <v>5516.3</v>
      </c>
      <c r="E55">
        <v>5780.8</v>
      </c>
      <c r="F55">
        <v>6037.5</v>
      </c>
      <c r="G55">
        <v>5815.8</v>
      </c>
      <c r="H55">
        <v>5856.6</v>
      </c>
      <c r="I55">
        <v>5984.7</v>
      </c>
      <c r="J55">
        <v>6302.1</v>
      </c>
      <c r="K55">
        <v>6532.4</v>
      </c>
      <c r="L55">
        <v>6777.9</v>
      </c>
      <c r="M55">
        <v>6803.8</v>
      </c>
      <c r="N55">
        <v>6678.4</v>
      </c>
      <c r="O55">
        <v>6106.1</v>
      </c>
      <c r="P55">
        <v>6407.4</v>
      </c>
      <c r="Q55">
        <v>6584.5</v>
      </c>
      <c r="R55">
        <v>6828.9</v>
      </c>
      <c r="S55">
        <v>6986.2</v>
      </c>
      <c r="T55">
        <v>7200</v>
      </c>
      <c r="U55">
        <v>7404.4</v>
      </c>
      <c r="V55">
        <v>7381.3</v>
      </c>
      <c r="W55">
        <v>7568</v>
      </c>
      <c r="X55">
        <v>7749.9</v>
      </c>
      <c r="Y55">
        <v>7833.6</v>
      </c>
      <c r="Z55" s="9"/>
    </row>
    <row r="56" spans="1:27" ht="15" x14ac:dyDescent="0.4">
      <c r="A56" s="23" t="s">
        <v>101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27" x14ac:dyDescent="0.35">
      <c r="A57" s="21" t="s">
        <v>102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27" x14ac:dyDescent="0.35">
      <c r="A58" s="21" t="s">
        <v>103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27" x14ac:dyDescent="0.35">
      <c r="A59" s="21" t="s">
        <v>104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27" x14ac:dyDescent="0.35">
      <c r="A60" s="21" t="s">
        <v>105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27" x14ac:dyDescent="0.35">
      <c r="A61" s="21" t="s">
        <v>106</v>
      </c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27" x14ac:dyDescent="0.35">
      <c r="A62" s="21" t="s">
        <v>107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27" x14ac:dyDescent="0.35">
      <c r="A63" s="3"/>
      <c r="B63" s="3" t="s">
        <v>108</v>
      </c>
      <c r="C63" s="10">
        <v>4.2351528108822887</v>
      </c>
      <c r="D63" s="10">
        <v>4.1644161602692575</v>
      </c>
      <c r="E63" s="10">
        <v>4.1088892802928685</v>
      </c>
      <c r="F63" s="10">
        <v>4.1035160788820892</v>
      </c>
      <c r="G63" s="10">
        <v>4.0192033859348548</v>
      </c>
      <c r="H63" s="10">
        <v>3.956630049255863</v>
      </c>
      <c r="I63" s="10">
        <v>3.8738611374965419</v>
      </c>
      <c r="J63" s="10">
        <v>3.8968469397379266</v>
      </c>
      <c r="K63" s="10">
        <v>4.0266582002176872</v>
      </c>
      <c r="L63" s="10">
        <v>3.979317008948982</v>
      </c>
      <c r="M63" s="10">
        <v>4.013593665147277</v>
      </c>
      <c r="N63" s="10">
        <v>4.1909471012083062</v>
      </c>
      <c r="O63" s="10">
        <v>3.7535228836422627</v>
      </c>
      <c r="P63" s="10">
        <v>3.9770855283528332</v>
      </c>
      <c r="Q63" s="10">
        <v>4.2211376468503792</v>
      </c>
      <c r="R63" s="10">
        <v>4.2414459035008738</v>
      </c>
      <c r="S63" s="10">
        <v>4.1838252488703711</v>
      </c>
      <c r="T63" s="10">
        <v>4.1629915367154391</v>
      </c>
      <c r="U63" s="10">
        <v>3.9197995986087388</v>
      </c>
      <c r="V63" s="10">
        <v>3.8560776095312299</v>
      </c>
      <c r="W63" s="10">
        <v>3.8352825013585994</v>
      </c>
      <c r="X63" s="10">
        <v>3.843355946995775</v>
      </c>
      <c r="Y63" s="10">
        <v>3.8244077993231995</v>
      </c>
      <c r="Z63" s="10">
        <v>3.83</v>
      </c>
      <c r="AA63" s="3"/>
    </row>
    <row r="64" spans="1:27" x14ac:dyDescent="0.35">
      <c r="A64" s="3"/>
      <c r="B64" s="3" t="s">
        <v>109</v>
      </c>
      <c r="C64" s="3">
        <f>(C19*C63)/2+C19/2</f>
        <v>12061.792076272794</v>
      </c>
      <c r="D64" s="3">
        <f t="shared" ref="D64:Z64" si="6">(D19*D63)/2+D19/2</f>
        <v>12583.874636920087</v>
      </c>
      <c r="E64" s="3">
        <f t="shared" si="6"/>
        <v>13205.967900629035</v>
      </c>
      <c r="F64" s="3">
        <f t="shared" si="6"/>
        <v>14066.821368222703</v>
      </c>
      <c r="G64" s="3">
        <f t="shared" si="6"/>
        <v>13717.733813929255</v>
      </c>
      <c r="H64" s="3">
        <f t="shared" si="6"/>
        <v>13728.130415921501</v>
      </c>
      <c r="I64" s="3">
        <f t="shared" si="6"/>
        <v>13949.234268571978</v>
      </c>
      <c r="J64" s="3">
        <f t="shared" si="6"/>
        <v>14991.696906007663</v>
      </c>
      <c r="K64" s="3">
        <f t="shared" si="6"/>
        <v>16487.438896714011</v>
      </c>
      <c r="L64" s="3">
        <f t="shared" si="6"/>
        <v>17433.833677582625</v>
      </c>
      <c r="M64" s="3">
        <f t="shared" si="6"/>
        <v>18099.073131181671</v>
      </c>
      <c r="N64" s="3">
        <f t="shared" si="6"/>
        <v>18913.215763252461</v>
      </c>
      <c r="O64" s="3">
        <f t="shared" si="6"/>
        <v>16316.229621957882</v>
      </c>
      <c r="P64" s="3">
        <f t="shared" si="6"/>
        <v>18025.759512311874</v>
      </c>
      <c r="Q64" s="3">
        <f t="shared" si="6"/>
        <v>19881.308988559216</v>
      </c>
      <c r="R64" s="3">
        <f t="shared" si="6"/>
        <v>21121.716629632647</v>
      </c>
      <c r="S64" s="3">
        <f t="shared" si="6"/>
        <v>21705.97227333246</v>
      </c>
      <c r="T64" s="3">
        <f t="shared" si="6"/>
        <v>22684.377765289784</v>
      </c>
      <c r="U64" s="3">
        <f t="shared" si="6"/>
        <v>22456.917247809448</v>
      </c>
      <c r="V64" s="3">
        <f t="shared" si="6"/>
        <v>22393.073484711836</v>
      </c>
      <c r="W64" s="3">
        <f t="shared" si="6"/>
        <v>23295.907563295594</v>
      </c>
      <c r="X64" s="3">
        <f t="shared" si="6"/>
        <v>24460.884874707459</v>
      </c>
      <c r="Y64" s="3">
        <f t="shared" si="6"/>
        <v>25227.310823440945</v>
      </c>
      <c r="Z64" s="3">
        <f t="shared" si="6"/>
        <v>23901.013500000001</v>
      </c>
      <c r="AA64" s="3"/>
    </row>
    <row r="65" spans="1:27" x14ac:dyDescent="0.35">
      <c r="A65" s="3"/>
      <c r="B65" s="3" t="s">
        <v>110</v>
      </c>
      <c r="C65" s="4">
        <f>(C64-C27)/C63</f>
        <v>2668.0954810503667</v>
      </c>
      <c r="D65" s="4">
        <f t="shared" ref="D65:Z65" si="7">(D64-D27)/D63</f>
        <v>2843.4657299366695</v>
      </c>
      <c r="E65" s="4">
        <f t="shared" si="7"/>
        <v>3029.9837866990779</v>
      </c>
      <c r="F65" s="4">
        <f t="shared" si="7"/>
        <v>3250.5834293834582</v>
      </c>
      <c r="G65" s="4">
        <f t="shared" si="7"/>
        <v>3248.6372447888084</v>
      </c>
      <c r="H65" s="4">
        <f t="shared" si="7"/>
        <v>3285.4298365262407</v>
      </c>
      <c r="I65" s="4">
        <f t="shared" si="7"/>
        <v>3388.5402193469035</v>
      </c>
      <c r="J65" s="4">
        <f t="shared" si="7"/>
        <v>3595.5984729926222</v>
      </c>
      <c r="K65" s="4">
        <f t="shared" si="7"/>
        <v>3810.3156845755007</v>
      </c>
      <c r="L65" s="4">
        <f t="shared" si="7"/>
        <v>4059.0215962333518</v>
      </c>
      <c r="M65" s="4">
        <f t="shared" si="7"/>
        <v>4201.091225950734</v>
      </c>
      <c r="N65" s="4">
        <f t="shared" si="7"/>
        <v>4231.2430424473323</v>
      </c>
      <c r="O65" s="4">
        <f t="shared" si="7"/>
        <v>4066.9872264492087</v>
      </c>
      <c r="P65" s="4">
        <f t="shared" si="7"/>
        <v>4200.7795389885059</v>
      </c>
      <c r="Q65" s="4">
        <f t="shared" si="7"/>
        <v>4377.6134621781503</v>
      </c>
      <c r="R65" s="4">
        <f t="shared" si="7"/>
        <v>4620.1736566905174</v>
      </c>
      <c r="S65" s="4">
        <f t="shared" si="7"/>
        <v>4809.3003594653446</v>
      </c>
      <c r="T65" s="4">
        <f t="shared" si="7"/>
        <v>5054.1005379728167</v>
      </c>
      <c r="U65" s="4">
        <f t="shared" si="7"/>
        <v>5305.0460169418229</v>
      </c>
      <c r="V65" s="4">
        <f t="shared" si="7"/>
        <v>5398.3543882153408</v>
      </c>
      <c r="W65" s="4">
        <f t="shared" si="7"/>
        <v>5652.4147975061096</v>
      </c>
      <c r="X65" s="4">
        <f t="shared" si="7"/>
        <v>5934.6792723001809</v>
      </c>
      <c r="Y65" s="4">
        <f t="shared" si="7"/>
        <v>6177.1160564052871</v>
      </c>
      <c r="Z65" s="4">
        <f t="shared" si="7"/>
        <v>5849.1680156657967</v>
      </c>
      <c r="AA65" s="3"/>
    </row>
    <row r="66" spans="1:27" x14ac:dyDescent="0.35">
      <c r="A66" s="3"/>
      <c r="B66" s="3" t="s">
        <v>111</v>
      </c>
      <c r="C66" s="3">
        <v>7491.9</v>
      </c>
      <c r="D66" s="3">
        <v>7913.5</v>
      </c>
      <c r="E66" s="3">
        <v>8394.2000000000007</v>
      </c>
      <c r="F66" s="3">
        <v>8987.9</v>
      </c>
      <c r="G66" s="3">
        <v>9421.4</v>
      </c>
      <c r="H66" s="3">
        <v>9716.1</v>
      </c>
      <c r="I66" s="3">
        <v>10003.4</v>
      </c>
      <c r="J66" s="3">
        <v>10831</v>
      </c>
      <c r="K66" s="3">
        <v>11785.5</v>
      </c>
      <c r="L66" s="3">
        <v>12735.1</v>
      </c>
      <c r="M66" s="3">
        <v>13441.6</v>
      </c>
      <c r="N66" s="3">
        <v>14310.1</v>
      </c>
      <c r="O66" s="3">
        <v>13885.2</v>
      </c>
      <c r="P66" s="3">
        <v>14261.7</v>
      </c>
      <c r="Q66" s="3">
        <v>14957.1</v>
      </c>
      <c r="R66" s="3">
        <v>15480.3</v>
      </c>
      <c r="S66" s="3">
        <v>16112.1</v>
      </c>
      <c r="T66" s="3">
        <v>16872.5</v>
      </c>
      <c r="U66" s="3">
        <v>17188.400000000001</v>
      </c>
      <c r="V66" s="3">
        <v>17649.599999999999</v>
      </c>
      <c r="W66" s="3">
        <v>18306.900000000001</v>
      </c>
      <c r="X66" s="3">
        <v>19214</v>
      </c>
      <c r="Y66" s="3">
        <v>19960.3</v>
      </c>
      <c r="Z66" s="3">
        <f>Y66*AA20</f>
        <v>20651.539444037739</v>
      </c>
      <c r="AA66" s="3"/>
    </row>
    <row r="67" spans="1:27" x14ac:dyDescent="0.35">
      <c r="A67" s="3"/>
      <c r="B67" s="3" t="s">
        <v>112</v>
      </c>
      <c r="C67" s="4">
        <f>C65+C66</f>
        <v>10159.995481050366</v>
      </c>
      <c r="D67" s="4">
        <f t="shared" ref="D67:Z67" si="8">D65+D66</f>
        <v>10756.96572993667</v>
      </c>
      <c r="E67" s="4">
        <f t="shared" si="8"/>
        <v>11424.183786699079</v>
      </c>
      <c r="F67" s="4">
        <f t="shared" si="8"/>
        <v>12238.483429383457</v>
      </c>
      <c r="G67" s="4">
        <f t="shared" si="8"/>
        <v>12670.037244788808</v>
      </c>
      <c r="H67" s="4">
        <f t="shared" si="8"/>
        <v>13001.529836526241</v>
      </c>
      <c r="I67" s="4">
        <f t="shared" si="8"/>
        <v>13391.940219346903</v>
      </c>
      <c r="J67" s="4">
        <f t="shared" si="8"/>
        <v>14426.598472992622</v>
      </c>
      <c r="K67" s="4">
        <f t="shared" si="8"/>
        <v>15595.8156845755</v>
      </c>
      <c r="L67" s="4">
        <f t="shared" si="8"/>
        <v>16794.121596233352</v>
      </c>
      <c r="M67" s="4">
        <f t="shared" si="8"/>
        <v>17642.691225950733</v>
      </c>
      <c r="N67" s="4">
        <f t="shared" si="8"/>
        <v>18541.343042447334</v>
      </c>
      <c r="O67" s="4">
        <f t="shared" si="8"/>
        <v>17952.187226449209</v>
      </c>
      <c r="P67" s="4">
        <f t="shared" si="8"/>
        <v>18462.479538988508</v>
      </c>
      <c r="Q67" s="4">
        <f t="shared" si="8"/>
        <v>19334.713462178152</v>
      </c>
      <c r="R67" s="4">
        <f t="shared" si="8"/>
        <v>20100.473656690516</v>
      </c>
      <c r="S67" s="4">
        <f t="shared" si="8"/>
        <v>20921.400359465344</v>
      </c>
      <c r="T67" s="4">
        <f t="shared" si="8"/>
        <v>21926.600537972816</v>
      </c>
      <c r="U67" s="4">
        <f t="shared" si="8"/>
        <v>22493.446016941823</v>
      </c>
      <c r="V67" s="4">
        <f t="shared" si="8"/>
        <v>23047.954388215338</v>
      </c>
      <c r="W67" s="4">
        <f t="shared" si="8"/>
        <v>23959.314797506111</v>
      </c>
      <c r="X67" s="4">
        <f t="shared" si="8"/>
        <v>25148.679272300182</v>
      </c>
      <c r="Y67" s="4">
        <f t="shared" si="8"/>
        <v>26137.416056405287</v>
      </c>
      <c r="Z67" s="4">
        <f t="shared" si="8"/>
        <v>26500.707459703535</v>
      </c>
      <c r="AA67" s="3"/>
    </row>
    <row r="68" spans="1:27" x14ac:dyDescent="0.35">
      <c r="A68" s="3"/>
      <c r="B68" s="3" t="s">
        <v>113</v>
      </c>
      <c r="C68" s="9">
        <f>C43/C67</f>
        <v>5.1879944334926723E-2</v>
      </c>
      <c r="D68" s="9">
        <f t="shared" ref="D68:Z68" si="9">D43/D67</f>
        <v>4.521721201047868E-2</v>
      </c>
      <c r="E68" s="9">
        <f t="shared" si="9"/>
        <v>4.2856453392322899E-2</v>
      </c>
      <c r="F68" s="9">
        <f t="shared" si="9"/>
        <v>3.6867313062393894E-2</v>
      </c>
      <c r="G68" s="9">
        <f t="shared" si="9"/>
        <v>2.5674746941552681E-2</v>
      </c>
      <c r="H68" s="9">
        <f t="shared" si="9"/>
        <v>2.8181299016877465E-2</v>
      </c>
      <c r="I68" s="9">
        <f t="shared" si="9"/>
        <v>3.7963132426885461E-2</v>
      </c>
      <c r="J68" s="9">
        <f t="shared" si="9"/>
        <v>4.9665207036941314E-2</v>
      </c>
      <c r="K68" s="9">
        <f t="shared" si="9"/>
        <v>6.60369435513775E-2</v>
      </c>
      <c r="L68" s="9">
        <f t="shared" si="9"/>
        <v>7.0935534983097251E-2</v>
      </c>
      <c r="M68" s="9">
        <f t="shared" si="9"/>
        <v>6.3142294207439914E-2</v>
      </c>
      <c r="N68" s="9">
        <f t="shared" si="9"/>
        <v>4.8243538666653783E-2</v>
      </c>
      <c r="O68" s="9">
        <f t="shared" si="9"/>
        <v>4.2117430620711625E-2</v>
      </c>
      <c r="P68" s="9">
        <f t="shared" si="9"/>
        <v>5.6460455260014843E-2</v>
      </c>
      <c r="Q68" s="9">
        <f t="shared" si="9"/>
        <v>5.3132413987389368E-2</v>
      </c>
      <c r="R68" s="9">
        <f t="shared" si="9"/>
        <v>6.3102990589368954E-2</v>
      </c>
      <c r="S68" s="9">
        <f t="shared" si="9"/>
        <v>6.3188886847237044E-2</v>
      </c>
      <c r="T68" s="9">
        <f t="shared" si="9"/>
        <v>6.2777629282576505E-2</v>
      </c>
      <c r="U68" s="9">
        <f t="shared" si="9"/>
        <v>5.716331766291164E-2</v>
      </c>
      <c r="V68" s="9">
        <f t="shared" si="9"/>
        <v>5.4204376620893537E-2</v>
      </c>
      <c r="W68" s="9">
        <f t="shared" si="9"/>
        <v>5.2188470770881658E-2</v>
      </c>
      <c r="X68" s="9">
        <f t="shared" si="9"/>
        <v>4.9939004207799551E-2</v>
      </c>
      <c r="Y68" s="9">
        <f t="shared" si="9"/>
        <v>4.8256491662300463E-2</v>
      </c>
      <c r="Z68" s="9">
        <f t="shared" si="9"/>
        <v>4.5013892622070596E-2</v>
      </c>
      <c r="AA68" s="11">
        <f>AVERAGE(C68:Y68)</f>
        <v>5.0834569006218813E-2</v>
      </c>
    </row>
    <row r="69" spans="1:27" x14ac:dyDescent="0.35">
      <c r="A69" s="3"/>
      <c r="B69" s="3" t="s">
        <v>114</v>
      </c>
      <c r="C69" s="11">
        <v>5.0834569006218813E-2</v>
      </c>
      <c r="D69" s="11">
        <v>5.0834569006218813E-2</v>
      </c>
      <c r="E69" s="11">
        <v>5.0834569006218813E-2</v>
      </c>
      <c r="F69" s="11">
        <v>5.0834569006218813E-2</v>
      </c>
      <c r="G69" s="11">
        <v>5.0834569006218813E-2</v>
      </c>
      <c r="H69" s="11">
        <v>5.0834569006218813E-2</v>
      </c>
      <c r="I69" s="11">
        <v>5.0834569006218813E-2</v>
      </c>
      <c r="J69" s="11">
        <v>5.0834569006218813E-2</v>
      </c>
      <c r="K69" s="11">
        <v>5.0834569006218813E-2</v>
      </c>
      <c r="L69" s="11">
        <v>5.0834569006218813E-2</v>
      </c>
      <c r="M69" s="11">
        <v>5.0834569006218813E-2</v>
      </c>
      <c r="N69" s="11">
        <v>5.0834569006218813E-2</v>
      </c>
      <c r="O69" s="11">
        <v>5.0834569006218813E-2</v>
      </c>
      <c r="P69" s="11">
        <v>5.0834569006218813E-2</v>
      </c>
      <c r="Q69" s="11">
        <v>5.0834569006218813E-2</v>
      </c>
      <c r="R69" s="11">
        <v>5.0834569006218813E-2</v>
      </c>
      <c r="S69" s="11">
        <v>5.0834569006218813E-2</v>
      </c>
      <c r="T69" s="11">
        <v>5.0834569006218813E-2</v>
      </c>
      <c r="U69" s="11">
        <v>5.0834569006218813E-2</v>
      </c>
      <c r="V69" s="11">
        <v>5.0834569006218813E-2</v>
      </c>
      <c r="W69" s="11">
        <v>5.0834569006218813E-2</v>
      </c>
      <c r="X69" s="11">
        <v>5.0834569006218813E-2</v>
      </c>
      <c r="Y69" s="11">
        <v>5.0834569006218813E-2</v>
      </c>
      <c r="Z69" s="4"/>
      <c r="AA69" s="3"/>
    </row>
    <row r="70" spans="1:27" x14ac:dyDescent="0.35">
      <c r="A70" s="3"/>
      <c r="B70" s="3" t="s">
        <v>115</v>
      </c>
      <c r="C70" s="9">
        <f>C65/C67</f>
        <v>0.26260793974039565</v>
      </c>
      <c r="D70" s="9">
        <f t="shared" ref="D70:Y70" si="10">D65/D67</f>
        <v>0.2643371561576417</v>
      </c>
      <c r="E70" s="9">
        <f t="shared" si="10"/>
        <v>0.26522540631977753</v>
      </c>
      <c r="F70" s="9">
        <f t="shared" si="10"/>
        <v>0.26560345063499541</v>
      </c>
      <c r="G70" s="9">
        <f t="shared" si="10"/>
        <v>0.25640313299986345</v>
      </c>
      <c r="H70" s="9">
        <f t="shared" si="10"/>
        <v>0.25269563488569008</v>
      </c>
      <c r="I70" s="9">
        <f t="shared" si="10"/>
        <v>0.25302832628027933</v>
      </c>
      <c r="J70" s="9">
        <f t="shared" si="10"/>
        <v>0.24923397429572733</v>
      </c>
      <c r="K70" s="9">
        <f t="shared" si="10"/>
        <v>0.24431653730968114</v>
      </c>
      <c r="L70" s="9">
        <f t="shared" si="10"/>
        <v>0.24169299793230772</v>
      </c>
      <c r="M70" s="9">
        <f t="shared" si="10"/>
        <v>0.23812077036021156</v>
      </c>
      <c r="N70" s="9">
        <f t="shared" si="10"/>
        <v>0.22820585503221649</v>
      </c>
      <c r="O70" s="9">
        <f t="shared" si="10"/>
        <v>0.22654549972926194</v>
      </c>
      <c r="P70" s="9">
        <f t="shared" si="10"/>
        <v>0.22753062664835599</v>
      </c>
      <c r="Q70" s="9">
        <f t="shared" si="10"/>
        <v>0.22641211987658752</v>
      </c>
      <c r="R70" s="9">
        <f t="shared" si="10"/>
        <v>0.22985396939403344</v>
      </c>
      <c r="S70" s="9">
        <f t="shared" si="10"/>
        <v>0.22987468701106814</v>
      </c>
      <c r="T70" s="9">
        <f t="shared" si="10"/>
        <v>0.23050087172519285</v>
      </c>
      <c r="U70" s="9">
        <f t="shared" si="10"/>
        <v>0.23584852285177285</v>
      </c>
      <c r="V70" s="9">
        <f t="shared" si="10"/>
        <v>0.23422271223235222</v>
      </c>
      <c r="W70" s="9">
        <f t="shared" si="10"/>
        <v>0.23591721404714217</v>
      </c>
      <c r="X70" s="9">
        <f t="shared" si="10"/>
        <v>0.23598373529050043</v>
      </c>
      <c r="Y70" s="9">
        <f t="shared" si="10"/>
        <v>0.23633231544674863</v>
      </c>
      <c r="Z70" s="9"/>
      <c r="AA70" s="3"/>
    </row>
    <row r="71" spans="1:27" x14ac:dyDescent="0.35">
      <c r="B71" s="3" t="s">
        <v>61</v>
      </c>
      <c r="C71" s="5">
        <f>C23/C63</f>
        <v>675.91421793435791</v>
      </c>
      <c r="D71" s="5">
        <f t="shared" ref="D71:Y71" si="11">D23/D63</f>
        <v>742.91326345250889</v>
      </c>
      <c r="E71" s="5">
        <f t="shared" si="11"/>
        <v>805.57050195425893</v>
      </c>
      <c r="F71" s="5">
        <f t="shared" si="11"/>
        <v>876.63845610664782</v>
      </c>
      <c r="G71" s="5">
        <f t="shared" si="11"/>
        <v>891.2960246142826</v>
      </c>
      <c r="H71" s="5">
        <f t="shared" si="11"/>
        <v>894.82715238081812</v>
      </c>
      <c r="I71" s="5">
        <f t="shared" si="11"/>
        <v>927.83398073034539</v>
      </c>
      <c r="J71" s="5">
        <f t="shared" si="11"/>
        <v>965.21625256673735</v>
      </c>
      <c r="K71" s="5">
        <f t="shared" si="11"/>
        <v>975.67258124556201</v>
      </c>
      <c r="L71" s="5">
        <f t="shared" si="11"/>
        <v>1037.2382976067936</v>
      </c>
      <c r="M71" s="5">
        <f t="shared" si="11"/>
        <v>1073.1280641090889</v>
      </c>
      <c r="N71" s="5">
        <f t="shared" si="11"/>
        <v>1041.3636570935753</v>
      </c>
      <c r="O71" s="5">
        <f t="shared" si="11"/>
        <v>1090.948457473231</v>
      </c>
      <c r="P71" s="5">
        <f t="shared" si="11"/>
        <v>1047.6515956964238</v>
      </c>
      <c r="Q71" s="5">
        <f t="shared" si="11"/>
        <v>1035.9055699741773</v>
      </c>
      <c r="R71" s="5">
        <f t="shared" si="11"/>
        <v>1086.4926972654127</v>
      </c>
      <c r="S71" s="5">
        <f t="shared" si="11"/>
        <v>1139.6508497307298</v>
      </c>
      <c r="T71" s="5">
        <f t="shared" si="11"/>
        <v>1207.3529229333058</v>
      </c>
      <c r="U71" s="5">
        <f t="shared" si="11"/>
        <v>1350.2220883635255</v>
      </c>
      <c r="V71" s="5">
        <f t="shared" si="11"/>
        <v>1408.0629462901443</v>
      </c>
      <c r="W71" s="5">
        <f t="shared" si="11"/>
        <v>1487.2176946494728</v>
      </c>
      <c r="X71" s="5">
        <f t="shared" si="11"/>
        <v>1565.8971177791398</v>
      </c>
      <c r="Y71" s="5">
        <f t="shared" si="11"/>
        <v>1647.5491973201867</v>
      </c>
      <c r="Z71" s="11"/>
    </row>
    <row r="72" spans="1:27" x14ac:dyDescent="0.35">
      <c r="A72" s="3"/>
      <c r="B72" s="3" t="s">
        <v>116</v>
      </c>
      <c r="C72" s="4">
        <v>1024.9818333333333</v>
      </c>
      <c r="D72" s="4">
        <v>1064.8824166666668</v>
      </c>
      <c r="E72" s="4">
        <v>1103.4185833333333</v>
      </c>
      <c r="F72" s="4">
        <v>1171.4891666666667</v>
      </c>
      <c r="G72" s="4">
        <v>1165.43</v>
      </c>
      <c r="H72" s="4">
        <v>1119.931</v>
      </c>
      <c r="I72" s="4">
        <v>1143.3406666666667</v>
      </c>
      <c r="J72" s="4">
        <v>1198.0717500000001</v>
      </c>
      <c r="K72" s="4">
        <v>1278.67625</v>
      </c>
      <c r="L72" s="4">
        <v>1372.0396666666668</v>
      </c>
      <c r="M72" s="4">
        <v>1446.3249166666667</v>
      </c>
      <c r="N72" s="4">
        <v>1512.8091666666667</v>
      </c>
      <c r="O72" s="4">
        <v>1362.8153333333332</v>
      </c>
      <c r="P72" s="4">
        <v>1381.5518333333332</v>
      </c>
      <c r="Q72" s="4">
        <v>1520.4304166666668</v>
      </c>
      <c r="R72" s="4">
        <v>1617.1544166666667</v>
      </c>
      <c r="S72" s="4">
        <v>1683.1533333333332</v>
      </c>
      <c r="T72" s="4">
        <v>1759.1398333333332</v>
      </c>
      <c r="U72" s="4">
        <v>1800.3580833333333</v>
      </c>
      <c r="V72" s="4">
        <v>1817.9369166666668</v>
      </c>
      <c r="W72" s="4">
        <v>1865.1163333333332</v>
      </c>
      <c r="X72" s="4">
        <v>1943.5240833333332</v>
      </c>
      <c r="Y72" s="4">
        <v>2025.0969166666669</v>
      </c>
      <c r="Z72" s="9"/>
      <c r="AA72" s="3"/>
    </row>
    <row r="73" spans="1:27" x14ac:dyDescent="0.35">
      <c r="A73" s="3"/>
      <c r="B73" s="3" t="s">
        <v>117</v>
      </c>
      <c r="C73" s="9">
        <f>C43/(C66+C72+C71)</f>
        <v>5.7338376383027953E-2</v>
      </c>
      <c r="D73" s="9">
        <f t="shared" ref="D73:Y73" si="12">D43/(D66+D72+D71)</f>
        <v>5.0034482645634031E-2</v>
      </c>
      <c r="E73" s="9">
        <f t="shared" si="12"/>
        <v>4.7519267670154942E-2</v>
      </c>
      <c r="F73" s="9">
        <f t="shared" si="12"/>
        <v>4.088427606586717E-2</v>
      </c>
      <c r="G73" s="9">
        <f t="shared" si="12"/>
        <v>2.8340863247398571E-2</v>
      </c>
      <c r="H73" s="9">
        <f t="shared" si="12"/>
        <v>3.1233861601645724E-2</v>
      </c>
      <c r="I73" s="9">
        <f t="shared" si="12"/>
        <v>4.2105002854870649E-2</v>
      </c>
      <c r="J73" s="9">
        <f t="shared" si="12"/>
        <v>5.5139612101753568E-2</v>
      </c>
      <c r="K73" s="9">
        <f t="shared" si="12"/>
        <v>7.3355490673657861E-2</v>
      </c>
      <c r="L73" s="9">
        <f t="shared" si="12"/>
        <v>7.8662854480411909E-2</v>
      </c>
      <c r="M73" s="9">
        <f t="shared" si="12"/>
        <v>6.9794893942257699E-2</v>
      </c>
      <c r="N73" s="9">
        <f t="shared" si="12"/>
        <v>5.3041124829273992E-2</v>
      </c>
      <c r="O73" s="9">
        <f t="shared" si="12"/>
        <v>4.6275884424533356E-2</v>
      </c>
      <c r="P73" s="9">
        <f t="shared" si="12"/>
        <v>6.2453180226721548E-2</v>
      </c>
      <c r="Q73" s="9">
        <f t="shared" si="12"/>
        <v>5.8657821388311174E-2</v>
      </c>
      <c r="R73" s="9">
        <f t="shared" si="12"/>
        <v>6.9753832435433344E-2</v>
      </c>
      <c r="S73" s="9">
        <f t="shared" si="12"/>
        <v>6.981815103043594E-2</v>
      </c>
      <c r="T73" s="9">
        <f t="shared" si="12"/>
        <v>6.9383562810425348E-2</v>
      </c>
      <c r="U73" s="9">
        <f t="shared" si="12"/>
        <v>6.3218508949100721E-2</v>
      </c>
      <c r="V73" s="9">
        <f t="shared" si="12"/>
        <v>5.9844986884273886E-2</v>
      </c>
      <c r="W73" s="9">
        <f t="shared" si="12"/>
        <v>5.7730573407376119E-2</v>
      </c>
      <c r="X73" s="9">
        <f t="shared" si="12"/>
        <v>5.5268966274256044E-2</v>
      </c>
      <c r="Y73" s="9">
        <f t="shared" si="12"/>
        <v>5.3370409000912333E-2</v>
      </c>
      <c r="Z73" s="5"/>
      <c r="AA73" s="3"/>
    </row>
    <row r="74" spans="1:27" x14ac:dyDescent="0.35">
      <c r="A74" s="3"/>
      <c r="B74" s="3" t="s">
        <v>118</v>
      </c>
      <c r="C74" s="9">
        <f>C71/(C66+C72)</f>
        <v>7.9361699640937602E-2</v>
      </c>
      <c r="D74" s="9">
        <f t="shared" ref="D74:Y74" si="13">D71/(D66+D72)</f>
        <v>8.2744667020802215E-2</v>
      </c>
      <c r="E74" s="9">
        <f t="shared" si="13"/>
        <v>8.4818156771203121E-2</v>
      </c>
      <c r="F74" s="9">
        <f t="shared" si="13"/>
        <v>8.6288500393599574E-2</v>
      </c>
      <c r="G74" s="9">
        <f t="shared" si="13"/>
        <v>8.4189131648877202E-2</v>
      </c>
      <c r="H74" s="9">
        <f t="shared" si="13"/>
        <v>8.2578866042448393E-2</v>
      </c>
      <c r="I74" s="9">
        <f t="shared" si="13"/>
        <v>8.3238141845799835E-2</v>
      </c>
      <c r="J74" s="9">
        <f t="shared" si="13"/>
        <v>8.0240293900211992E-2</v>
      </c>
      <c r="K74" s="9">
        <f t="shared" si="13"/>
        <v>7.4683054068989771E-2</v>
      </c>
      <c r="L74" s="9">
        <f t="shared" si="13"/>
        <v>7.3525769370360206E-2</v>
      </c>
      <c r="M74" s="9">
        <f t="shared" si="13"/>
        <v>7.2080432304420627E-2</v>
      </c>
      <c r="N74" s="9">
        <f t="shared" si="13"/>
        <v>6.5813665876775951E-2</v>
      </c>
      <c r="O74" s="9">
        <f t="shared" si="13"/>
        <v>7.1546915032826189E-2</v>
      </c>
      <c r="P74" s="9">
        <f t="shared" si="13"/>
        <v>6.6971471587770601E-2</v>
      </c>
      <c r="Q74" s="9">
        <f t="shared" si="13"/>
        <v>6.2867768638823512E-2</v>
      </c>
      <c r="R74" s="9">
        <f t="shared" si="13"/>
        <v>6.3547044535840105E-2</v>
      </c>
      <c r="S74" s="9">
        <f t="shared" si="13"/>
        <v>6.4042406611654293E-2</v>
      </c>
      <c r="T74" s="9">
        <f t="shared" si="13"/>
        <v>6.4801216303745052E-2</v>
      </c>
      <c r="U74" s="9">
        <f t="shared" si="13"/>
        <v>7.1106392658118703E-2</v>
      </c>
      <c r="V74" s="9">
        <f t="shared" si="13"/>
        <v>7.2328767235297492E-2</v>
      </c>
      <c r="W74" s="9">
        <f t="shared" si="13"/>
        <v>7.3726774263607631E-2</v>
      </c>
      <c r="X74" s="9">
        <f t="shared" si="13"/>
        <v>7.4011359344861263E-2</v>
      </c>
      <c r="Y74" s="9">
        <f t="shared" si="13"/>
        <v>7.4938342189820303E-2</v>
      </c>
      <c r="Z74" s="4"/>
      <c r="AA74" s="3"/>
    </row>
    <row r="75" spans="1:27" x14ac:dyDescent="0.35">
      <c r="Z75" s="9"/>
    </row>
    <row r="76" spans="1:27" s="17" customFormat="1" x14ac:dyDescent="0.35">
      <c r="B76" s="17" t="s">
        <v>119</v>
      </c>
      <c r="C76" s="18">
        <f>C67/C43</f>
        <v>19.275271259818563</v>
      </c>
      <c r="D76" s="18">
        <f t="shared" ref="D76:Z76" si="14">D67/D43</f>
        <v>22.115472306613221</v>
      </c>
      <c r="E76" s="18">
        <f t="shared" si="14"/>
        <v>23.33370871466315</v>
      </c>
      <c r="F76" s="18">
        <f t="shared" si="14"/>
        <v>27.124298380725747</v>
      </c>
      <c r="G76" s="18">
        <f t="shared" si="14"/>
        <v>38.948777266488804</v>
      </c>
      <c r="H76" s="18">
        <f t="shared" si="14"/>
        <v>35.484524663008301</v>
      </c>
      <c r="I76" s="18">
        <f t="shared" si="14"/>
        <v>26.341345828770464</v>
      </c>
      <c r="J76" s="18">
        <f t="shared" si="14"/>
        <v>20.134819920436318</v>
      </c>
      <c r="K76" s="18">
        <f t="shared" si="14"/>
        <v>15.143038823745508</v>
      </c>
      <c r="L76" s="18">
        <f t="shared" si="14"/>
        <v>14.097306804527284</v>
      </c>
      <c r="M76" s="18">
        <f t="shared" si="14"/>
        <v>15.837245265664931</v>
      </c>
      <c r="N76" s="18">
        <f t="shared" si="14"/>
        <v>20.728164385072482</v>
      </c>
      <c r="O76" s="18">
        <f t="shared" si="14"/>
        <v>23.743138773243231</v>
      </c>
      <c r="P76" s="18">
        <f t="shared" si="14"/>
        <v>17.711511453365794</v>
      </c>
      <c r="Q76" s="18">
        <f t="shared" si="14"/>
        <v>18.820902815319918</v>
      </c>
      <c r="R76" s="18">
        <f t="shared" si="14"/>
        <v>15.847109473896653</v>
      </c>
      <c r="S76" s="18">
        <f t="shared" si="14"/>
        <v>15.825567594149277</v>
      </c>
      <c r="T76" s="18">
        <f t="shared" si="14"/>
        <v>15.929241219014033</v>
      </c>
      <c r="U76" s="18">
        <f t="shared" si="14"/>
        <v>17.493736208540849</v>
      </c>
      <c r="V76" s="18">
        <f t="shared" si="14"/>
        <v>18.448694779648875</v>
      </c>
      <c r="W76" s="18">
        <f t="shared" si="14"/>
        <v>19.161320215535916</v>
      </c>
      <c r="X76" s="18">
        <f t="shared" si="14"/>
        <v>20.024428117127304</v>
      </c>
      <c r="Y76" s="18">
        <f t="shared" si="14"/>
        <v>20.722600536276293</v>
      </c>
      <c r="Z76" s="18">
        <f t="shared" si="14"/>
        <v>22.215363785483724</v>
      </c>
    </row>
    <row r="77" spans="1:27" s="17" customFormat="1" x14ac:dyDescent="0.35">
      <c r="B77" s="19" t="s">
        <v>122</v>
      </c>
      <c r="C77" s="17">
        <v>9340</v>
      </c>
      <c r="D77" s="17">
        <v>11724</v>
      </c>
      <c r="E77" s="17">
        <v>13231</v>
      </c>
      <c r="F77" s="17">
        <v>12631</v>
      </c>
      <c r="G77" s="17">
        <v>10565</v>
      </c>
      <c r="H77" s="17">
        <v>8125</v>
      </c>
      <c r="I77" s="17">
        <v>11029</v>
      </c>
      <c r="J77" s="17">
        <v>11643</v>
      </c>
      <c r="K77" s="17">
        <v>12954</v>
      </c>
      <c r="L77" s="17">
        <v>14532</v>
      </c>
      <c r="M77" s="17">
        <v>13897</v>
      </c>
      <c r="N77" s="17">
        <v>8336</v>
      </c>
      <c r="O77" s="17">
        <v>11151</v>
      </c>
      <c r="P77" s="17">
        <v>13617</v>
      </c>
      <c r="Q77" s="17">
        <v>13893</v>
      </c>
      <c r="R77" s="17">
        <v>15824</v>
      </c>
      <c r="S77" s="17">
        <v>19105</v>
      </c>
      <c r="T77" s="17">
        <v>21060</v>
      </c>
      <c r="U77" s="17">
        <v>19926</v>
      </c>
      <c r="V77" s="17">
        <v>24625</v>
      </c>
      <c r="W77" s="17">
        <v>29237</v>
      </c>
      <c r="X77" s="17">
        <v>27992</v>
      </c>
      <c r="Y77" s="17">
        <v>32838</v>
      </c>
      <c r="Z77" s="17">
        <v>39457</v>
      </c>
    </row>
    <row r="78" spans="1:27" s="17" customFormat="1" x14ac:dyDescent="0.35">
      <c r="B78" s="17" t="s">
        <v>120</v>
      </c>
      <c r="C78" s="18">
        <f>C77/C43</f>
        <v>17.719597799279075</v>
      </c>
      <c r="D78" s="18">
        <f t="shared" ref="D78:Z78" si="15">D77/D43</f>
        <v>24.103618421052634</v>
      </c>
      <c r="E78" s="18">
        <f t="shared" si="15"/>
        <v>27.02410130718954</v>
      </c>
      <c r="F78" s="18">
        <f t="shared" si="15"/>
        <v>27.994237588652481</v>
      </c>
      <c r="G78" s="18">
        <f t="shared" si="15"/>
        <v>32.477712880418075</v>
      </c>
      <c r="H78" s="18">
        <f t="shared" si="15"/>
        <v>22.175218340611355</v>
      </c>
      <c r="I78" s="18">
        <f t="shared" si="15"/>
        <v>21.693548387096776</v>
      </c>
      <c r="J78" s="18">
        <f t="shared" si="15"/>
        <v>16.249825540823448</v>
      </c>
      <c r="K78" s="18">
        <f t="shared" si="15"/>
        <v>12.577920186425866</v>
      </c>
      <c r="L78" s="18">
        <f t="shared" si="15"/>
        <v>12.19843868043314</v>
      </c>
      <c r="M78" s="18">
        <f t="shared" si="15"/>
        <v>12.474865350089766</v>
      </c>
      <c r="N78" s="18">
        <f t="shared" si="15"/>
        <v>9.3191727221911691</v>
      </c>
      <c r="O78" s="18">
        <f t="shared" si="15"/>
        <v>14.74804919984129</v>
      </c>
      <c r="P78" s="18">
        <f t="shared" si="15"/>
        <v>13.063123561013045</v>
      </c>
      <c r="Q78" s="18">
        <f t="shared" si="15"/>
        <v>13.523800253090627</v>
      </c>
      <c r="R78" s="18">
        <f t="shared" si="15"/>
        <v>12.475559760327972</v>
      </c>
      <c r="S78" s="18">
        <f t="shared" si="15"/>
        <v>14.451588502269288</v>
      </c>
      <c r="T78" s="18">
        <f t="shared" si="15"/>
        <v>15.299673083908463</v>
      </c>
      <c r="U78" s="18">
        <f t="shared" si="15"/>
        <v>15.496966868875409</v>
      </c>
      <c r="V78" s="18">
        <f t="shared" si="15"/>
        <v>19.711038181381575</v>
      </c>
      <c r="W78" s="18">
        <f t="shared" si="15"/>
        <v>23.382117722328854</v>
      </c>
      <c r="X78" s="18">
        <f t="shared" si="15"/>
        <v>22.288398757862886</v>
      </c>
      <c r="Y78" s="18">
        <f t="shared" si="15"/>
        <v>26.03504320938714</v>
      </c>
      <c r="Z78" s="18">
        <f t="shared" si="15"/>
        <v>33.076536172353087</v>
      </c>
    </row>
    <row r="79" spans="1:27" s="24" customFormat="1" x14ac:dyDescent="0.35">
      <c r="B79" s="24" t="s">
        <v>121</v>
      </c>
      <c r="C79" s="25">
        <f>C43/C77</f>
        <v>5.6434689507494647E-2</v>
      </c>
      <c r="D79" s="25">
        <f t="shared" ref="D79:Z79" si="16">D43/D77</f>
        <v>4.1487546912316611E-2</v>
      </c>
      <c r="E79" s="25">
        <f t="shared" si="16"/>
        <v>3.7004005744085862E-2</v>
      </c>
      <c r="F79" s="25">
        <f t="shared" si="16"/>
        <v>3.5721637241706912E-2</v>
      </c>
      <c r="G79" s="25">
        <f t="shared" si="16"/>
        <v>3.0790345480359679E-2</v>
      </c>
      <c r="H79" s="25">
        <f t="shared" si="16"/>
        <v>4.5095384615384614E-2</v>
      </c>
      <c r="I79" s="25">
        <f t="shared" si="16"/>
        <v>4.6096654275092935E-2</v>
      </c>
      <c r="J79" s="25">
        <f t="shared" si="16"/>
        <v>6.1539122219359269E-2</v>
      </c>
      <c r="K79" s="25">
        <f t="shared" si="16"/>
        <v>7.9504400185270968E-2</v>
      </c>
      <c r="L79" s="25">
        <f t="shared" si="16"/>
        <v>8.1977704376548305E-2</v>
      </c>
      <c r="M79" s="25">
        <f t="shared" si="16"/>
        <v>8.0161185867453411E-2</v>
      </c>
      <c r="N79" s="25">
        <f t="shared" si="16"/>
        <v>0.10730566218809981</v>
      </c>
      <c r="O79" s="25">
        <f t="shared" si="16"/>
        <v>6.7805577975069503E-2</v>
      </c>
      <c r="P79" s="25">
        <f t="shared" si="16"/>
        <v>7.6551369611515027E-2</v>
      </c>
      <c r="Q79" s="25">
        <f t="shared" si="16"/>
        <v>7.3943712661052319E-2</v>
      </c>
      <c r="R79" s="25">
        <f t="shared" si="16"/>
        <v>8.0156723963599602E-2</v>
      </c>
      <c r="S79" s="25">
        <f t="shared" si="16"/>
        <v>6.9196545406961532E-2</v>
      </c>
      <c r="T79" s="25">
        <f t="shared" si="16"/>
        <v>6.5360873694207025E-2</v>
      </c>
      <c r="U79" s="25">
        <f t="shared" si="16"/>
        <v>6.4528756398675099E-2</v>
      </c>
      <c r="V79" s="25">
        <f t="shared" si="16"/>
        <v>5.0732994923857869E-2</v>
      </c>
      <c r="W79" s="25">
        <f t="shared" si="16"/>
        <v>4.2767725826863223E-2</v>
      </c>
      <c r="X79" s="25">
        <f t="shared" si="16"/>
        <v>4.4866390397256359E-2</v>
      </c>
      <c r="Y79" s="25">
        <f t="shared" si="16"/>
        <v>3.8409769169864182E-2</v>
      </c>
      <c r="Z79" s="25">
        <f t="shared" si="16"/>
        <v>3.0232911777377906E-2</v>
      </c>
    </row>
  </sheetData>
  <mergeCells count="7">
    <mergeCell ref="A62:Y62"/>
    <mergeCell ref="A56:Y56"/>
    <mergeCell ref="A57:Y57"/>
    <mergeCell ref="A58:Y58"/>
    <mergeCell ref="A59:Y59"/>
    <mergeCell ref="A60:Y60"/>
    <mergeCell ref="A61:Y61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2021-01-27T22:58:02Z</dcterms:created>
  <dcterms:modified xsi:type="dcterms:W3CDTF">2021-01-30T18:16:26Z</dcterms:modified>
</cp:coreProperties>
</file>