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ly\Desktop\TSSI\"/>
    </mc:Choice>
  </mc:AlternateContent>
  <xr:revisionPtr revIDLastSave="0" documentId="13_ncr:1_{EEF2F4D3-388B-4A82-9B1C-2CFB99D186C0}" xr6:coauthVersionLast="45" xr6:coauthVersionMax="45" xr10:uidLastSave="{00000000-0000-0000-0000-000000000000}"/>
  <bookViews>
    <workbookView xWindow="-120" yWindow="-120" windowWidth="20730" windowHeight="11160" xr2:uid="{12212DE8-ED6E-4B38-887D-1101508E725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83" i="1" l="1"/>
  <c r="O83" i="1"/>
  <c r="P83" i="1"/>
  <c r="Q83" i="1"/>
  <c r="R83" i="1"/>
  <c r="S83" i="1"/>
  <c r="N84" i="1"/>
  <c r="O84" i="1"/>
  <c r="P84" i="1"/>
  <c r="Q84" i="1"/>
  <c r="R84" i="1"/>
  <c r="S84" i="1"/>
  <c r="N85" i="1"/>
  <c r="O85" i="1"/>
  <c r="P85" i="1"/>
  <c r="Q85" i="1"/>
  <c r="R85" i="1"/>
  <c r="S85" i="1"/>
  <c r="N86" i="1"/>
  <c r="O86" i="1"/>
  <c r="P86" i="1"/>
  <c r="Q86" i="1"/>
  <c r="R86" i="1"/>
  <c r="S86" i="1"/>
  <c r="N87" i="1"/>
  <c r="O87" i="1"/>
  <c r="P87" i="1"/>
  <c r="Q87" i="1"/>
  <c r="R87" i="1"/>
  <c r="S87" i="1"/>
  <c r="N88" i="1"/>
  <c r="O88" i="1"/>
  <c r="P88" i="1"/>
  <c r="Q88" i="1"/>
  <c r="R88" i="1"/>
  <c r="S88" i="1"/>
  <c r="N89" i="1"/>
  <c r="O89" i="1"/>
  <c r="P89" i="1"/>
  <c r="Q89" i="1"/>
  <c r="R89" i="1"/>
  <c r="S89" i="1"/>
  <c r="N90" i="1"/>
  <c r="O90" i="1"/>
  <c r="P90" i="1"/>
  <c r="Q90" i="1"/>
  <c r="R90" i="1"/>
  <c r="S90" i="1"/>
  <c r="N91" i="1"/>
  <c r="O91" i="1"/>
  <c r="P91" i="1"/>
  <c r="Q91" i="1"/>
  <c r="R91" i="1"/>
  <c r="S91" i="1"/>
  <c r="N92" i="1"/>
  <c r="O92" i="1"/>
  <c r="P92" i="1"/>
  <c r="Q92" i="1"/>
  <c r="R92" i="1"/>
  <c r="S92" i="1"/>
  <c r="O82" i="1"/>
  <c r="P82" i="1"/>
  <c r="Q82" i="1"/>
  <c r="R82" i="1"/>
  <c r="S82" i="1"/>
  <c r="D92" i="1"/>
  <c r="E92" i="1"/>
  <c r="F92" i="1"/>
  <c r="G92" i="1"/>
  <c r="H92" i="1"/>
  <c r="D91" i="1"/>
  <c r="E91" i="1"/>
  <c r="F91" i="1"/>
  <c r="G91" i="1"/>
  <c r="H91" i="1"/>
  <c r="D90" i="1"/>
  <c r="E90" i="1"/>
  <c r="F90" i="1"/>
  <c r="G90" i="1"/>
  <c r="H90" i="1"/>
  <c r="D89" i="1"/>
  <c r="E89" i="1"/>
  <c r="F89" i="1"/>
  <c r="G89" i="1"/>
  <c r="H89" i="1"/>
  <c r="D88" i="1"/>
  <c r="E88" i="1"/>
  <c r="F88" i="1"/>
  <c r="G88" i="1"/>
  <c r="H88" i="1"/>
  <c r="D87" i="1"/>
  <c r="E87" i="1"/>
  <c r="F87" i="1"/>
  <c r="G87" i="1"/>
  <c r="H87" i="1"/>
  <c r="D86" i="1"/>
  <c r="E86" i="1"/>
  <c r="F86" i="1"/>
  <c r="G86" i="1"/>
  <c r="H86" i="1"/>
  <c r="D85" i="1"/>
  <c r="E85" i="1"/>
  <c r="F85" i="1"/>
  <c r="G85" i="1"/>
  <c r="H85" i="1"/>
  <c r="D84" i="1"/>
  <c r="E84" i="1"/>
  <c r="F84" i="1"/>
  <c r="G84" i="1"/>
  <c r="H84" i="1"/>
  <c r="D82" i="1"/>
  <c r="E82" i="1"/>
  <c r="F82" i="1"/>
  <c r="G82" i="1"/>
  <c r="H82" i="1"/>
  <c r="O26" i="1" l="1"/>
  <c r="P26" i="1"/>
  <c r="Q26" i="1"/>
  <c r="R26" i="1"/>
  <c r="S26" i="1"/>
  <c r="T26" i="1"/>
  <c r="T53" i="1" s="1"/>
  <c r="U26" i="1"/>
  <c r="O25" i="1"/>
  <c r="P25" i="1"/>
  <c r="Q25" i="1"/>
  <c r="R25" i="1"/>
  <c r="S25" i="1"/>
  <c r="T25" i="1"/>
  <c r="U25" i="1"/>
  <c r="O24" i="1"/>
  <c r="P24" i="1"/>
  <c r="Q24" i="1"/>
  <c r="R24" i="1"/>
  <c r="S24" i="1"/>
  <c r="T24" i="1"/>
  <c r="U24" i="1"/>
  <c r="O23" i="1"/>
  <c r="P23" i="1"/>
  <c r="Q23" i="1"/>
  <c r="R23" i="1"/>
  <c r="S23" i="1"/>
  <c r="T23" i="1"/>
  <c r="U23" i="1"/>
  <c r="O21" i="1"/>
  <c r="P21" i="1"/>
  <c r="Q21" i="1"/>
  <c r="R21" i="1"/>
  <c r="S21" i="1"/>
  <c r="T21" i="1"/>
  <c r="U21" i="1"/>
  <c r="O20" i="1"/>
  <c r="P20" i="1"/>
  <c r="Q20" i="1"/>
  <c r="R20" i="1"/>
  <c r="S20" i="1"/>
  <c r="T20" i="1"/>
  <c r="U20" i="1"/>
  <c r="O19" i="1"/>
  <c r="P19" i="1"/>
  <c r="Q19" i="1"/>
  <c r="R19" i="1"/>
  <c r="S19" i="1"/>
  <c r="T19" i="1"/>
  <c r="U19" i="1"/>
  <c r="O18" i="1"/>
  <c r="P18" i="1"/>
  <c r="Q18" i="1"/>
  <c r="R18" i="1"/>
  <c r="S18" i="1"/>
  <c r="T18" i="1"/>
  <c r="U18" i="1"/>
  <c r="O16" i="1"/>
  <c r="P16" i="1"/>
  <c r="Q16" i="1"/>
  <c r="R16" i="1"/>
  <c r="S16" i="1"/>
  <c r="T16" i="1"/>
  <c r="U16" i="1"/>
  <c r="Q74" i="1" l="1"/>
  <c r="S76" i="1"/>
  <c r="P73" i="1"/>
  <c r="R75" i="1"/>
  <c r="S77" i="1"/>
  <c r="O77" i="1"/>
  <c r="O66" i="1"/>
  <c r="P66" i="1"/>
  <c r="P77" i="1" s="1"/>
  <c r="Q66" i="1"/>
  <c r="Q77" i="1" s="1"/>
  <c r="R66" i="1"/>
  <c r="R77" i="1" s="1"/>
  <c r="S66" i="1"/>
  <c r="O65" i="1"/>
  <c r="O76" i="1" s="1"/>
  <c r="P65" i="1"/>
  <c r="P76" i="1" s="1"/>
  <c r="Q65" i="1"/>
  <c r="Q76" i="1" s="1"/>
  <c r="R65" i="1"/>
  <c r="R76" i="1" s="1"/>
  <c r="S65" i="1"/>
  <c r="O64" i="1"/>
  <c r="O75" i="1" s="1"/>
  <c r="P64" i="1"/>
  <c r="P75" i="1" s="1"/>
  <c r="Q64" i="1"/>
  <c r="Q75" i="1" s="1"/>
  <c r="R64" i="1"/>
  <c r="S64" i="1"/>
  <c r="S75" i="1" s="1"/>
  <c r="O63" i="1"/>
  <c r="O74" i="1" s="1"/>
  <c r="P63" i="1"/>
  <c r="P74" i="1" s="1"/>
  <c r="Q63" i="1"/>
  <c r="R63" i="1"/>
  <c r="R74" i="1" s="1"/>
  <c r="S63" i="1"/>
  <c r="S74" i="1" s="1"/>
  <c r="O61" i="1"/>
  <c r="O73" i="1" s="1"/>
  <c r="P61" i="1"/>
  <c r="Q61" i="1"/>
  <c r="Q73" i="1" s="1"/>
  <c r="R61" i="1"/>
  <c r="R73" i="1" s="1"/>
  <c r="S61" i="1"/>
  <c r="S73" i="1" s="1"/>
  <c r="O60" i="1"/>
  <c r="O72" i="1" s="1"/>
  <c r="P60" i="1"/>
  <c r="P72" i="1" s="1"/>
  <c r="Q60" i="1"/>
  <c r="Q72" i="1" s="1"/>
  <c r="R60" i="1"/>
  <c r="R72" i="1" s="1"/>
  <c r="S60" i="1"/>
  <c r="S72" i="1" s="1"/>
  <c r="O59" i="1"/>
  <c r="O71" i="1" s="1"/>
  <c r="P59" i="1"/>
  <c r="P71" i="1" s="1"/>
  <c r="Q59" i="1"/>
  <c r="Q71" i="1" s="1"/>
  <c r="R59" i="1"/>
  <c r="R71" i="1" s="1"/>
  <c r="S59" i="1"/>
  <c r="S71" i="1" s="1"/>
  <c r="O58" i="1"/>
  <c r="O70" i="1" s="1"/>
  <c r="P58" i="1"/>
  <c r="P70" i="1" s="1"/>
  <c r="Q58" i="1"/>
  <c r="Q70" i="1" s="1"/>
  <c r="R58" i="1"/>
  <c r="R70" i="1" s="1"/>
  <c r="S58" i="1"/>
  <c r="S70" i="1" s="1"/>
  <c r="O56" i="1"/>
  <c r="O69" i="1" s="1"/>
  <c r="P56" i="1"/>
  <c r="P69" i="1" s="1"/>
  <c r="Q56" i="1"/>
  <c r="Q69" i="1" s="1"/>
  <c r="R56" i="1"/>
  <c r="R69" i="1" s="1"/>
  <c r="S56" i="1"/>
  <c r="S69" i="1" s="1"/>
  <c r="O13" i="1"/>
  <c r="P13" i="1"/>
  <c r="Q13" i="1"/>
  <c r="R13" i="1"/>
  <c r="S13" i="1"/>
  <c r="O12" i="1"/>
  <c r="P12" i="1"/>
  <c r="Q12" i="1"/>
  <c r="R12" i="1"/>
  <c r="S12" i="1"/>
  <c r="O11" i="1"/>
  <c r="P11" i="1"/>
  <c r="Q11" i="1"/>
  <c r="R11" i="1"/>
  <c r="S11" i="1"/>
  <c r="O10" i="1"/>
  <c r="P10" i="1"/>
  <c r="Q10" i="1"/>
  <c r="R10" i="1"/>
  <c r="S10" i="1"/>
  <c r="O8" i="1"/>
  <c r="P8" i="1"/>
  <c r="Q8" i="1"/>
  <c r="R8" i="1"/>
  <c r="S8" i="1"/>
  <c r="O7" i="1"/>
  <c r="P7" i="1"/>
  <c r="Q7" i="1"/>
  <c r="R7" i="1"/>
  <c r="S7" i="1"/>
  <c r="O6" i="1"/>
  <c r="P6" i="1"/>
  <c r="Q6" i="1"/>
  <c r="R6" i="1"/>
  <c r="S6" i="1"/>
  <c r="O5" i="1"/>
  <c r="P5" i="1"/>
  <c r="Q5" i="1"/>
  <c r="R5" i="1"/>
  <c r="S5" i="1"/>
  <c r="O3" i="1"/>
  <c r="P3" i="1"/>
  <c r="Q3" i="1"/>
  <c r="R3" i="1"/>
  <c r="S3" i="1"/>
  <c r="T52" i="1"/>
  <c r="U52" i="1"/>
  <c r="T51" i="1"/>
  <c r="U51" i="1"/>
  <c r="T50" i="1"/>
  <c r="U50" i="1"/>
  <c r="T48" i="1"/>
  <c r="U48" i="1"/>
  <c r="T47" i="1"/>
  <c r="U47" i="1"/>
  <c r="T46" i="1"/>
  <c r="U46" i="1"/>
  <c r="T45" i="1"/>
  <c r="U45" i="1"/>
  <c r="O40" i="1"/>
  <c r="D79" i="1" s="1"/>
  <c r="P40" i="1"/>
  <c r="E79" i="1" s="1"/>
  <c r="Q40" i="1"/>
  <c r="F79" i="1" s="1"/>
  <c r="R40" i="1"/>
  <c r="G79" i="1" s="1"/>
  <c r="S40" i="1"/>
  <c r="N40" i="1"/>
  <c r="O39" i="1"/>
  <c r="P39" i="1"/>
  <c r="Q39" i="1"/>
  <c r="R39" i="1"/>
  <c r="S39" i="1"/>
  <c r="N39" i="1"/>
  <c r="O38" i="1"/>
  <c r="O52" i="1" s="1"/>
  <c r="P38" i="1"/>
  <c r="P52" i="1" s="1"/>
  <c r="Q38" i="1"/>
  <c r="Q52" i="1" s="1"/>
  <c r="R38" i="1"/>
  <c r="R52" i="1" s="1"/>
  <c r="S38" i="1"/>
  <c r="S52" i="1" s="1"/>
  <c r="N38" i="1"/>
  <c r="O37" i="1"/>
  <c r="O51" i="1" s="1"/>
  <c r="P37" i="1"/>
  <c r="P51" i="1" s="1"/>
  <c r="Q37" i="1"/>
  <c r="Q51" i="1" s="1"/>
  <c r="R37" i="1"/>
  <c r="R51" i="1" s="1"/>
  <c r="S37" i="1"/>
  <c r="S51" i="1" s="1"/>
  <c r="N37" i="1"/>
  <c r="O36" i="1"/>
  <c r="O50" i="1" s="1"/>
  <c r="P36" i="1"/>
  <c r="P50" i="1" s="1"/>
  <c r="Q36" i="1"/>
  <c r="Q50" i="1" s="1"/>
  <c r="R36" i="1"/>
  <c r="R50" i="1" s="1"/>
  <c r="S36" i="1"/>
  <c r="S50" i="1" s="1"/>
  <c r="N36" i="1"/>
  <c r="O35" i="1"/>
  <c r="P35" i="1"/>
  <c r="Q35" i="1"/>
  <c r="R35" i="1"/>
  <c r="S35" i="1"/>
  <c r="T35" i="1"/>
  <c r="U35" i="1"/>
  <c r="N35" i="1"/>
  <c r="O34" i="1"/>
  <c r="O48" i="1" s="1"/>
  <c r="P34" i="1"/>
  <c r="P48" i="1" s="1"/>
  <c r="Q34" i="1"/>
  <c r="Q48" i="1" s="1"/>
  <c r="R34" i="1"/>
  <c r="R48" i="1" s="1"/>
  <c r="S34" i="1"/>
  <c r="S48" i="1" s="1"/>
  <c r="N34" i="1"/>
  <c r="O33" i="1"/>
  <c r="O47" i="1" s="1"/>
  <c r="P33" i="1"/>
  <c r="P47" i="1" s="1"/>
  <c r="Q33" i="1"/>
  <c r="Q47" i="1" s="1"/>
  <c r="R33" i="1"/>
  <c r="R47" i="1" s="1"/>
  <c r="S33" i="1"/>
  <c r="S47" i="1" s="1"/>
  <c r="N33" i="1"/>
  <c r="O32" i="1"/>
  <c r="O46" i="1" s="1"/>
  <c r="P32" i="1"/>
  <c r="P46" i="1" s="1"/>
  <c r="Q32" i="1"/>
  <c r="Q46" i="1" s="1"/>
  <c r="R32" i="1"/>
  <c r="R46" i="1" s="1"/>
  <c r="S32" i="1"/>
  <c r="S46" i="1" s="1"/>
  <c r="N32" i="1"/>
  <c r="S31" i="1"/>
  <c r="S45" i="1" s="1"/>
  <c r="O31" i="1"/>
  <c r="O45" i="1" s="1"/>
  <c r="P31" i="1"/>
  <c r="P45" i="1" s="1"/>
  <c r="Q31" i="1"/>
  <c r="Q45" i="1" s="1"/>
  <c r="R31" i="1"/>
  <c r="R45" i="1" s="1"/>
  <c r="N31" i="1"/>
  <c r="O30" i="1"/>
  <c r="P30" i="1"/>
  <c r="Q30" i="1"/>
  <c r="R30" i="1"/>
  <c r="S30" i="1"/>
  <c r="T30" i="1"/>
  <c r="U30" i="1"/>
  <c r="N30" i="1"/>
  <c r="O29" i="1"/>
  <c r="O43" i="1" s="1"/>
  <c r="P29" i="1"/>
  <c r="P43" i="1" s="1"/>
  <c r="Q29" i="1"/>
  <c r="Q43" i="1" s="1"/>
  <c r="R29" i="1"/>
  <c r="R43" i="1" s="1"/>
  <c r="S29" i="1"/>
  <c r="S43" i="1" s="1"/>
  <c r="T29" i="1"/>
  <c r="T43" i="1" s="1"/>
  <c r="U29" i="1"/>
  <c r="U43" i="1" s="1"/>
  <c r="N29" i="1"/>
  <c r="D71" i="1" l="1"/>
  <c r="D97" i="1"/>
  <c r="G98" i="1"/>
  <c r="G72" i="1"/>
  <c r="G100" i="1"/>
  <c r="G74" i="1"/>
  <c r="G104" i="1"/>
  <c r="G77" i="1"/>
  <c r="H71" i="1"/>
  <c r="H97" i="1"/>
  <c r="D69" i="1"/>
  <c r="D95" i="1"/>
  <c r="D72" i="1"/>
  <c r="D98" i="1"/>
  <c r="D74" i="1"/>
  <c r="D100" i="1"/>
  <c r="D77" i="1"/>
  <c r="D104" i="1"/>
  <c r="E73" i="1"/>
  <c r="E99" i="1"/>
  <c r="E103" i="1"/>
  <c r="E76" i="1"/>
  <c r="G97" i="1"/>
  <c r="G71" i="1"/>
  <c r="E95" i="1"/>
  <c r="E69" i="1"/>
  <c r="F71" i="1"/>
  <c r="F97" i="1"/>
  <c r="E98" i="1"/>
  <c r="E72" i="1"/>
  <c r="G99" i="1"/>
  <c r="G73" i="1"/>
  <c r="E100" i="1"/>
  <c r="E74" i="1"/>
  <c r="G103" i="1"/>
  <c r="G76" i="1"/>
  <c r="E77" i="1"/>
  <c r="E104" i="1"/>
  <c r="G78" i="1"/>
  <c r="F73" i="1"/>
  <c r="F99" i="1"/>
  <c r="F78" i="1"/>
  <c r="Q53" i="1"/>
  <c r="E71" i="1"/>
  <c r="E97" i="1"/>
  <c r="G69" i="1"/>
  <c r="G95" i="1"/>
  <c r="E78" i="1"/>
  <c r="H69" i="1"/>
  <c r="H95" i="1"/>
  <c r="F76" i="1"/>
  <c r="F103" i="1"/>
  <c r="F95" i="1"/>
  <c r="F69" i="1"/>
  <c r="F72" i="1"/>
  <c r="F98" i="1"/>
  <c r="D73" i="1"/>
  <c r="D99" i="1"/>
  <c r="F74" i="1"/>
  <c r="F100" i="1"/>
  <c r="D76" i="1"/>
  <c r="D103" i="1"/>
  <c r="F77" i="1"/>
  <c r="F104" i="1"/>
  <c r="D78" i="1"/>
  <c r="O53" i="1"/>
  <c r="P53" i="1"/>
  <c r="R53" i="1"/>
  <c r="H73" i="1"/>
  <c r="H99" i="1"/>
  <c r="H103" i="1"/>
  <c r="H76" i="1"/>
  <c r="H98" i="1"/>
  <c r="H72" i="1"/>
  <c r="H100" i="1"/>
  <c r="H74" i="1"/>
  <c r="H104" i="1"/>
  <c r="H77" i="1"/>
  <c r="H78" i="1"/>
  <c r="H79" i="1"/>
  <c r="S53" i="1"/>
  <c r="N66" i="1"/>
  <c r="N65" i="1"/>
  <c r="N64" i="1"/>
  <c r="N63" i="1"/>
  <c r="O62" i="1"/>
  <c r="P62" i="1"/>
  <c r="Q62" i="1"/>
  <c r="R62" i="1"/>
  <c r="S62" i="1"/>
  <c r="N62" i="1"/>
  <c r="N61" i="1"/>
  <c r="N60" i="1"/>
  <c r="N59" i="1"/>
  <c r="N58" i="1"/>
  <c r="O57" i="1"/>
  <c r="P57" i="1"/>
  <c r="Q57" i="1"/>
  <c r="R57" i="1"/>
  <c r="S57" i="1"/>
  <c r="N57" i="1"/>
  <c r="N56" i="1"/>
  <c r="T13" i="1"/>
  <c r="U13" i="1"/>
  <c r="T12" i="1"/>
  <c r="U12" i="1"/>
  <c r="T11" i="1"/>
  <c r="U11" i="1"/>
  <c r="T10" i="1"/>
  <c r="U10" i="1"/>
  <c r="Q9" i="1"/>
  <c r="T8" i="1"/>
  <c r="U8" i="1"/>
  <c r="T7" i="1"/>
  <c r="U7" i="1"/>
  <c r="T6" i="1"/>
  <c r="U6" i="1"/>
  <c r="T5" i="1"/>
  <c r="U5" i="1"/>
  <c r="U4" i="1"/>
  <c r="N26" i="1"/>
  <c r="N25" i="1"/>
  <c r="N12" i="1" s="1"/>
  <c r="N24" i="1"/>
  <c r="N23" i="1"/>
  <c r="N10" i="1" s="1"/>
  <c r="O22" i="1"/>
  <c r="O49" i="1" s="1"/>
  <c r="P22" i="1"/>
  <c r="P49" i="1" s="1"/>
  <c r="Q22" i="1"/>
  <c r="Q49" i="1" s="1"/>
  <c r="R22" i="1"/>
  <c r="R49" i="1" s="1"/>
  <c r="S22" i="1"/>
  <c r="S49" i="1" s="1"/>
  <c r="T22" i="1"/>
  <c r="T49" i="1" s="1"/>
  <c r="U22" i="1"/>
  <c r="U49" i="1" s="1"/>
  <c r="N22" i="1"/>
  <c r="N49" i="1" s="1"/>
  <c r="N21" i="1"/>
  <c r="N20" i="1"/>
  <c r="N19" i="1"/>
  <c r="N6" i="1" s="1"/>
  <c r="N18" i="1"/>
  <c r="O17" i="1"/>
  <c r="O44" i="1" s="1"/>
  <c r="P17" i="1"/>
  <c r="P44" i="1" s="1"/>
  <c r="Q17" i="1"/>
  <c r="Q44" i="1" s="1"/>
  <c r="R17" i="1"/>
  <c r="R44" i="1" s="1"/>
  <c r="S17" i="1"/>
  <c r="S44" i="1" s="1"/>
  <c r="T17" i="1"/>
  <c r="T44" i="1" s="1"/>
  <c r="U17" i="1"/>
  <c r="U44" i="1" s="1"/>
  <c r="N17" i="1"/>
  <c r="N44" i="1" s="1"/>
  <c r="N16" i="1"/>
  <c r="D70" i="1" l="1"/>
  <c r="D83" i="1" s="1"/>
  <c r="D96" i="1"/>
  <c r="D75" i="1"/>
  <c r="D102" i="1"/>
  <c r="D101" i="1"/>
  <c r="G70" i="1"/>
  <c r="G83" i="1" s="1"/>
  <c r="G96" i="1"/>
  <c r="E70" i="1"/>
  <c r="E83" i="1" s="1"/>
  <c r="E96" i="1"/>
  <c r="E75" i="1"/>
  <c r="E102" i="1"/>
  <c r="E101" i="1"/>
  <c r="U9" i="1"/>
  <c r="G105" i="1"/>
  <c r="E105" i="1"/>
  <c r="F105" i="1"/>
  <c r="D105" i="1"/>
  <c r="H70" i="1"/>
  <c r="H83" i="1" s="1"/>
  <c r="H96" i="1"/>
  <c r="G75" i="1"/>
  <c r="G102" i="1"/>
  <c r="G101" i="1"/>
  <c r="F70" i="1"/>
  <c r="F83" i="1" s="1"/>
  <c r="F96" i="1"/>
  <c r="F75" i="1"/>
  <c r="F101" i="1"/>
  <c r="F102" i="1"/>
  <c r="Q4" i="1"/>
  <c r="N69" i="1"/>
  <c r="N43" i="1"/>
  <c r="N73" i="1"/>
  <c r="N48" i="1"/>
  <c r="H75" i="1"/>
  <c r="H102" i="1"/>
  <c r="H101" i="1"/>
  <c r="N77" i="1"/>
  <c r="N53" i="1"/>
  <c r="C79" i="1"/>
  <c r="C92" i="1" s="1"/>
  <c r="C96" i="1"/>
  <c r="C70" i="1"/>
  <c r="C83" i="1" s="1"/>
  <c r="N70" i="1"/>
  <c r="N45" i="1"/>
  <c r="C102" i="1"/>
  <c r="C101" i="1"/>
  <c r="C75" i="1"/>
  <c r="C88" i="1" s="1"/>
  <c r="N74" i="1"/>
  <c r="N50" i="1"/>
  <c r="N3" i="1"/>
  <c r="N5" i="1"/>
  <c r="N9" i="1"/>
  <c r="N13" i="1"/>
  <c r="H105" i="1"/>
  <c r="N71" i="1"/>
  <c r="N46" i="1"/>
  <c r="N75" i="1"/>
  <c r="N51" i="1"/>
  <c r="N4" i="1"/>
  <c r="N8" i="1"/>
  <c r="N72" i="1"/>
  <c r="N47" i="1"/>
  <c r="N76" i="1"/>
  <c r="N52" i="1"/>
  <c r="N7" i="1"/>
  <c r="N11" i="1"/>
  <c r="T4" i="1"/>
  <c r="T9" i="1"/>
  <c r="S4" i="1"/>
  <c r="O4" i="1"/>
  <c r="S9" i="1"/>
  <c r="O9" i="1"/>
  <c r="P4" i="1"/>
  <c r="P9" i="1"/>
  <c r="R4" i="1"/>
  <c r="R9" i="1"/>
  <c r="C78" i="1" l="1"/>
  <c r="C91" i="1" s="1"/>
  <c r="C98" i="1"/>
  <c r="C72" i="1"/>
  <c r="C85" i="1" s="1"/>
  <c r="C103" i="1"/>
  <c r="C76" i="1"/>
  <c r="C89" i="1" s="1"/>
  <c r="C105" i="1"/>
  <c r="C95" i="1"/>
  <c r="N82" i="1" s="1"/>
  <c r="C69" i="1"/>
  <c r="C82" i="1" s="1"/>
  <c r="C99" i="1"/>
  <c r="C73" i="1"/>
  <c r="C86" i="1" s="1"/>
  <c r="C104" i="1"/>
  <c r="C77" i="1"/>
  <c r="C90" i="1" s="1"/>
  <c r="C97" i="1"/>
  <c r="C71" i="1"/>
  <c r="C84" i="1" s="1"/>
  <c r="C100" i="1"/>
  <c r="C74" i="1"/>
  <c r="C87" i="1" s="1"/>
</calcChain>
</file>

<file path=xl/sharedStrings.xml><?xml version="1.0" encoding="utf-8"?>
<sst xmlns="http://schemas.openxmlformats.org/spreadsheetml/2006/main" count="185" uniqueCount="87">
  <si>
    <t>13</t>
  </si>
  <si>
    <t xml:space="preserve">        Manufacturing</t>
  </si>
  <si>
    <t>14</t>
  </si>
  <si>
    <t xml:space="preserve">            Durable goods</t>
  </si>
  <si>
    <t>16</t>
  </si>
  <si>
    <t>17</t>
  </si>
  <si>
    <t>18</t>
  </si>
  <si>
    <t xml:space="preserve">                Fabricated metal products</t>
  </si>
  <si>
    <t>19</t>
  </si>
  <si>
    <t xml:space="preserve">                Machinery</t>
  </si>
  <si>
    <t>20</t>
  </si>
  <si>
    <t>22</t>
  </si>
  <si>
    <t xml:space="preserve">                Motor vehicles, bodies and trailers, and parts</t>
  </si>
  <si>
    <t>24</t>
  </si>
  <si>
    <t xml:space="preserve">                Furniture and related products</t>
  </si>
  <si>
    <t>25</t>
  </si>
  <si>
    <t>26</t>
  </si>
  <si>
    <t xml:space="preserve">            Nondurable goods</t>
  </si>
  <si>
    <t>27</t>
  </si>
  <si>
    <t xml:space="preserve">                Food and beverage and tobacco products</t>
  </si>
  <si>
    <t>28</t>
  </si>
  <si>
    <t xml:space="preserve">                Textile mills and textile product mills</t>
  </si>
  <si>
    <t>29</t>
  </si>
  <si>
    <t xml:space="preserve">                Apparel and leather and allied products</t>
  </si>
  <si>
    <t>31</t>
  </si>
  <si>
    <t>33</t>
  </si>
  <si>
    <t xml:space="preserve">                Chemical products</t>
  </si>
  <si>
    <t>Table 6.5D. Full-Time Equivalent Employees by Industry</t>
  </si>
  <si>
    <t>2011</t>
  </si>
  <si>
    <t>2012</t>
  </si>
  <si>
    <t>2013</t>
  </si>
  <si>
    <t>2014</t>
  </si>
  <si>
    <t>2015</t>
  </si>
  <si>
    <t>2016</t>
  </si>
  <si>
    <t>2017</t>
  </si>
  <si>
    <t>2018</t>
  </si>
  <si>
    <t>11</t>
  </si>
  <si>
    <t>Manufacturing</t>
  </si>
  <si>
    <t>12</t>
  </si>
  <si>
    <t xml:space="preserve">    Durable goods</t>
  </si>
  <si>
    <t>---</t>
  </si>
  <si>
    <t xml:space="preserve">        Fabricated metal products</t>
  </si>
  <si>
    <t xml:space="preserve">        Machinery</t>
  </si>
  <si>
    <t xml:space="preserve">        Motor vehicles, bodies and trailers, and parts</t>
  </si>
  <si>
    <t xml:space="preserve">        Furniture and related products</t>
  </si>
  <si>
    <t xml:space="preserve">    Nondurable goods</t>
  </si>
  <si>
    <t xml:space="preserve">        Food and beverage and tobacco products</t>
  </si>
  <si>
    <t xml:space="preserve">        Textile mills and textile product mills</t>
  </si>
  <si>
    <t xml:space="preserve">        Apparel and leather and allied products</t>
  </si>
  <si>
    <t xml:space="preserve">        Printing and related support activities</t>
  </si>
  <si>
    <t xml:space="preserve">        Chemical products</t>
  </si>
  <si>
    <t xml:space="preserve">  Manufacturing</t>
  </si>
  <si>
    <t xml:space="preserve">      Fabricated metal products</t>
  </si>
  <si>
    <t xml:space="preserve">      Machinery</t>
  </si>
  <si>
    <t xml:space="preserve">      Motor vehicles, bodies and trailers, and parts</t>
  </si>
  <si>
    <t xml:space="preserve">      Furniture and related products</t>
  </si>
  <si>
    <t xml:space="preserve">      Food and beverage and tobacco products</t>
  </si>
  <si>
    <t xml:space="preserve">      Textile mills and textile product mills</t>
  </si>
  <si>
    <t xml:space="preserve">      Apparel and leather and allied products</t>
  </si>
  <si>
    <t xml:space="preserve">      Chemical products</t>
  </si>
  <si>
    <t>Table 6.2D. Compensation of Employees by Industry $millions</t>
  </si>
  <si>
    <t xml:space="preserve">    12</t>
  </si>
  <si>
    <t xml:space="preserve">    13</t>
  </si>
  <si>
    <t xml:space="preserve">    17</t>
  </si>
  <si>
    <t xml:space="preserve">    18</t>
  </si>
  <si>
    <t xml:space="preserve">    21</t>
  </si>
  <si>
    <t xml:space="preserve">    23</t>
  </si>
  <si>
    <t xml:space="preserve">    25</t>
  </si>
  <si>
    <t xml:space="preserve">    26</t>
  </si>
  <si>
    <t xml:space="preserve">    27</t>
  </si>
  <si>
    <t xml:space="preserve">    28</t>
  </si>
  <si>
    <t xml:space="preserve">    32</t>
  </si>
  <si>
    <t>Gross Output by Industry $ Billions</t>
  </si>
  <si>
    <t>Table 6.2D. Compensation of Employees by Industry $ billions</t>
  </si>
  <si>
    <t>Compensation/employees</t>
  </si>
  <si>
    <t>TURNOVER</t>
  </si>
  <si>
    <t>rate of exploitation</t>
  </si>
  <si>
    <t>compensation divided by turnover</t>
  </si>
  <si>
    <t>Value Added by Industry $ Billions                                                                        Surplus = GVA - Compensation - Capital consumption</t>
  </si>
  <si>
    <t>Table 6.22D. Corporate Capital Consumption Allowances by Industry $ millions</t>
  </si>
  <si>
    <t>$ billions</t>
  </si>
  <si>
    <t>circulating capital</t>
  </si>
  <si>
    <t>FIXED CAPITAL</t>
  </si>
  <si>
    <t>RATE OF PROFIT</t>
  </si>
  <si>
    <t>TABLE 3.1ESI</t>
  </si>
  <si>
    <t>RATE OF SURPLUS VALUE</t>
  </si>
  <si>
    <t>manufacturing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</si>
</sst>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0.0%"/>
  </numFmts>
  <fonts count="1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4"/>
      <name val="Arial"/>
      <family val="2"/>
    </font>
    <font>
      <b/>
      <sz val="10"/>
      <color indexed="9"/>
      <name val="Arial"/>
      <family val="2"/>
    </font>
    <font>
      <b/>
      <sz val="10"/>
      <name val="Arial"/>
      <family val="2"/>
    </font>
    <font>
      <b/>
      <sz val="14"/>
      <color theme="1"/>
      <name val="Arial"/>
      <family val="2"/>
    </font>
    <font>
      <b/>
      <sz val="14"/>
      <name val="Arial"/>
    </font>
    <font>
      <b/>
      <sz val="16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6"/>
        <bgColor indexed="23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0" applyFont="1"/>
    <xf numFmtId="0" fontId="0" fillId="0" borderId="0" xfId="0"/>
    <xf numFmtId="0" fontId="4" fillId="2" borderId="1" xfId="0" applyFont="1" applyFill="1" applyBorder="1" applyAlignment="1">
      <alignment horizontal="center"/>
    </xf>
    <xf numFmtId="0" fontId="5" fillId="0" borderId="0" xfId="0" applyFont="1"/>
    <xf numFmtId="0" fontId="6" fillId="0" borderId="0" xfId="0" applyFont="1"/>
    <xf numFmtId="0" fontId="0" fillId="0" borderId="0" xfId="0"/>
    <xf numFmtId="0" fontId="0" fillId="0" borderId="0" xfId="0"/>
    <xf numFmtId="0" fontId="8" fillId="0" borderId="0" xfId="0" applyFont="1"/>
    <xf numFmtId="164" fontId="0" fillId="0" borderId="0" xfId="0" applyNumberFormat="1"/>
    <xf numFmtId="165" fontId="0" fillId="0" borderId="0" xfId="0" applyNumberFormat="1"/>
    <xf numFmtId="2" fontId="0" fillId="0" borderId="0" xfId="0" applyNumberFormat="1"/>
    <xf numFmtId="0" fontId="0" fillId="0" borderId="0" xfId="0"/>
    <xf numFmtId="0" fontId="10" fillId="0" borderId="0" xfId="0" applyFont="1"/>
    <xf numFmtId="166" fontId="0" fillId="0" borderId="0" xfId="1" applyNumberFormat="1" applyFont="1"/>
    <xf numFmtId="0" fontId="0" fillId="0" borderId="0" xfId="0"/>
    <xf numFmtId="0" fontId="0" fillId="0" borderId="0" xfId="0"/>
    <xf numFmtId="0" fontId="3" fillId="0" borderId="0" xfId="0" applyFont="1"/>
    <xf numFmtId="0" fontId="0" fillId="0" borderId="0" xfId="0"/>
    <xf numFmtId="0" fontId="7" fillId="0" borderId="0" xfId="0" applyFont="1"/>
    <xf numFmtId="166" fontId="10" fillId="0" borderId="0" xfId="1" applyNumberFormat="1" applyFont="1"/>
    <xf numFmtId="10" fontId="10" fillId="0" borderId="0" xfId="0" applyNumberFormat="1" applyFont="1"/>
    <xf numFmtId="10" fontId="11" fillId="0" borderId="0" xfId="0" applyNumberFormat="1" applyFont="1"/>
    <xf numFmtId="10" fontId="0" fillId="0" borderId="0" xfId="0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COMPENSATION PER WORKER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manufacturing</c:v>
          </c:tx>
          <c:spPr>
            <a:ln w="22225" cap="rnd">
              <a:solidFill>
                <a:schemeClr val="accent1"/>
              </a:solidFill>
              <a:prstDash val="sysDash"/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Sheet1!$N$3:$S$3</c:f>
              <c:numCache>
                <c:formatCode>General</c:formatCode>
                <c:ptCount val="6"/>
                <c:pt idx="0">
                  <c:v>77108.887529494008</c:v>
                </c:pt>
                <c:pt idx="1">
                  <c:v>78694.215585307247</c:v>
                </c:pt>
                <c:pt idx="2">
                  <c:v>79358.456821665808</c:v>
                </c:pt>
                <c:pt idx="3">
                  <c:v>81649.576235629778</c:v>
                </c:pt>
                <c:pt idx="4">
                  <c:v>83334.354811992715</c:v>
                </c:pt>
                <c:pt idx="5">
                  <c:v>84137.386826148344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2E6-46CE-9E87-220EC95A5C01}"/>
            </c:ext>
          </c:extLst>
        </c:ser>
        <c:ser>
          <c:idx val="1"/>
          <c:order val="1"/>
          <c:tx>
            <c:v>fabricated metal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Sheet1!$N$5:$S$5</c:f>
              <c:numCache>
                <c:formatCode>0.0</c:formatCode>
                <c:ptCount val="6"/>
                <c:pt idx="0">
                  <c:v>63980.945121951219</c:v>
                </c:pt>
                <c:pt idx="1">
                  <c:v>65322.720694645439</c:v>
                </c:pt>
                <c:pt idx="2">
                  <c:v>65183.702644746249</c:v>
                </c:pt>
                <c:pt idx="3">
                  <c:v>66799.579537491241</c:v>
                </c:pt>
                <c:pt idx="4">
                  <c:v>67937.062937062932</c:v>
                </c:pt>
                <c:pt idx="5">
                  <c:v>68978.370583994227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2E6-46CE-9E87-220EC95A5C01}"/>
            </c:ext>
          </c:extLst>
        </c:ser>
        <c:ser>
          <c:idx val="2"/>
          <c:order val="2"/>
          <c:tx>
            <c:v>machinery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Sheet1!$N$6:$S$6</c:f>
              <c:numCache>
                <c:formatCode>General</c:formatCode>
                <c:ptCount val="6"/>
                <c:pt idx="0">
                  <c:v>80263.259402121505</c:v>
                </c:pt>
                <c:pt idx="1">
                  <c:v>81710.720887245843</c:v>
                </c:pt>
                <c:pt idx="2">
                  <c:v>81658.379373848991</c:v>
                </c:pt>
                <c:pt idx="3">
                  <c:v>83668.473351400185</c:v>
                </c:pt>
                <c:pt idx="4">
                  <c:v>86020.909090909088</c:v>
                </c:pt>
                <c:pt idx="5">
                  <c:v>85938.446969696975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2E6-46CE-9E87-220EC95A5C01}"/>
            </c:ext>
          </c:extLst>
        </c:ser>
        <c:ser>
          <c:idx val="3"/>
          <c:order val="3"/>
          <c:tx>
            <c:v>motor vehicles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Sheet1!$N$7:$S$7</c:f>
              <c:numCache>
                <c:formatCode>General</c:formatCode>
                <c:ptCount val="6"/>
                <c:pt idx="0">
                  <c:v>74210.451977401128</c:v>
                </c:pt>
                <c:pt idx="1">
                  <c:v>73910.273081924577</c:v>
                </c:pt>
                <c:pt idx="2">
                  <c:v>73228.395061728399</c:v>
                </c:pt>
                <c:pt idx="3">
                  <c:v>74994.206257242186</c:v>
                </c:pt>
                <c:pt idx="4">
                  <c:v>77113.686534216336</c:v>
                </c:pt>
                <c:pt idx="5">
                  <c:v>77533.190578158465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2E6-46CE-9E87-220EC95A5C01}"/>
            </c:ext>
          </c:extLst>
        </c:ser>
        <c:ser>
          <c:idx val="4"/>
          <c:order val="4"/>
          <c:tx>
            <c:v>furniture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Sheet1!$N$8:$S$8</c:f>
              <c:numCache>
                <c:formatCode>General</c:formatCode>
                <c:ptCount val="6"/>
                <c:pt idx="0">
                  <c:v>48811.594202898552</c:v>
                </c:pt>
                <c:pt idx="1">
                  <c:v>50443.148688046647</c:v>
                </c:pt>
                <c:pt idx="2">
                  <c:v>51125.714285714283</c:v>
                </c:pt>
                <c:pt idx="3">
                  <c:v>52155.988857938719</c:v>
                </c:pt>
                <c:pt idx="4">
                  <c:v>54791.891891891893</c:v>
                </c:pt>
                <c:pt idx="5">
                  <c:v>55186.84210526316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A2E6-46CE-9E87-220EC95A5C01}"/>
            </c:ext>
          </c:extLst>
        </c:ser>
        <c:ser>
          <c:idx val="5"/>
          <c:order val="5"/>
          <c:tx>
            <c:v>food &amp; beverage</c:v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Sheet1!$N$10:$S$10</c:f>
              <c:numCache>
                <c:formatCode>General</c:formatCode>
                <c:ptCount val="6"/>
                <c:pt idx="0">
                  <c:v>55914.920634920636</c:v>
                </c:pt>
                <c:pt idx="1">
                  <c:v>57972.870662460569</c:v>
                </c:pt>
                <c:pt idx="2">
                  <c:v>59019.387116948092</c:v>
                </c:pt>
                <c:pt idx="3">
                  <c:v>61533.82533825338</c:v>
                </c:pt>
                <c:pt idx="4">
                  <c:v>61738.9486260454</c:v>
                </c:pt>
                <c:pt idx="5">
                  <c:v>62550.319953461316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A2E6-46CE-9E87-220EC95A5C01}"/>
            </c:ext>
          </c:extLst>
        </c:ser>
        <c:ser>
          <c:idx val="6"/>
          <c:order val="6"/>
          <c:tx>
            <c:v>textile mills</c:v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Sheet1!$N$11:$S$11</c:f>
              <c:numCache>
                <c:formatCode>General</c:formatCode>
                <c:ptCount val="6"/>
                <c:pt idx="0">
                  <c:v>47619.047619047618</c:v>
                </c:pt>
                <c:pt idx="1">
                  <c:v>49582.222222222219</c:v>
                </c:pt>
                <c:pt idx="2">
                  <c:v>51294.642857142855</c:v>
                </c:pt>
                <c:pt idx="3">
                  <c:v>53933.035714285717</c:v>
                </c:pt>
                <c:pt idx="4">
                  <c:v>53168.14159292035</c:v>
                </c:pt>
                <c:pt idx="5">
                  <c:v>54695.454545454544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A2E6-46CE-9E87-220EC95A5C01}"/>
            </c:ext>
          </c:extLst>
        </c:ser>
        <c:ser>
          <c:idx val="7"/>
          <c:order val="7"/>
          <c:tx>
            <c:v>Apparel &amp; leather</c:v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Sheet1!$N$12:$S$12</c:f>
              <c:numCache>
                <c:formatCode>General</c:formatCode>
                <c:ptCount val="6"/>
                <c:pt idx="0">
                  <c:v>46827.586206896551</c:v>
                </c:pt>
                <c:pt idx="1">
                  <c:v>47760.233918128652</c:v>
                </c:pt>
                <c:pt idx="2">
                  <c:v>49065.868263473058</c:v>
                </c:pt>
                <c:pt idx="3">
                  <c:v>51666.666666666664</c:v>
                </c:pt>
                <c:pt idx="4">
                  <c:v>51087.499999999993</c:v>
                </c:pt>
                <c:pt idx="5">
                  <c:v>52673.202614379079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A2E6-46CE-9E87-220EC95A5C01}"/>
            </c:ext>
          </c:extLst>
        </c:ser>
        <c:ser>
          <c:idx val="8"/>
          <c:order val="8"/>
          <c:tx>
            <c:v>chemical products</c:v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Sheet1!$N$13:$S$13</c:f>
              <c:numCache>
                <c:formatCode>General</c:formatCode>
                <c:ptCount val="6"/>
                <c:pt idx="0">
                  <c:v>112003.87596899224</c:v>
                </c:pt>
                <c:pt idx="1">
                  <c:v>115993.53169469599</c:v>
                </c:pt>
                <c:pt idx="2">
                  <c:v>117512.72264631043</c:v>
                </c:pt>
                <c:pt idx="3">
                  <c:v>122926.67509481669</c:v>
                </c:pt>
                <c:pt idx="4">
                  <c:v>126076.53701380176</c:v>
                </c:pt>
                <c:pt idx="5">
                  <c:v>124072.68170426066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A2E6-46CE-9E87-220EC95A5C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3488256"/>
        <c:axId val="423489568"/>
      </c:lineChart>
      <c:catAx>
        <c:axId val="423488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3489568"/>
        <c:crosses val="autoZero"/>
        <c:auto val="1"/>
        <c:lblAlgn val="ctr"/>
        <c:lblOffset val="100"/>
        <c:noMultiLvlLbl val="0"/>
      </c:catAx>
      <c:valAx>
        <c:axId val="4234895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34882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ANNUAL RATES OF TURNOVER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377537182852144"/>
          <c:y val="0.17171296296296298"/>
          <c:w val="0.87122462817147861"/>
          <c:h val="0.55699534939242057"/>
        </c:manualLayout>
      </c:layout>
      <c:lineChart>
        <c:grouping val="standard"/>
        <c:varyColors val="0"/>
        <c:ser>
          <c:idx val="0"/>
          <c:order val="0"/>
          <c:tx>
            <c:v>MANUFACTURING</c:v>
          </c:tx>
          <c:spPr>
            <a:ln w="28575" cap="rnd">
              <a:solidFill>
                <a:schemeClr val="accent1"/>
              </a:solidFill>
              <a:prstDash val="sysDash"/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Sheet1!$N$56:$S$56</c:f>
              <c:numCache>
                <c:formatCode>0.000</c:formatCode>
                <c:ptCount val="6"/>
                <c:pt idx="0">
                  <c:v>4.9893981580638247</c:v>
                </c:pt>
                <c:pt idx="1">
                  <c:v>4.9896217113797938</c:v>
                </c:pt>
                <c:pt idx="2">
                  <c:v>4.9634519805211106</c:v>
                </c:pt>
                <c:pt idx="3">
                  <c:v>4.8779631255487272</c:v>
                </c:pt>
                <c:pt idx="4">
                  <c:v>4.3660945215142251</c:v>
                </c:pt>
                <c:pt idx="5">
                  <c:v>4.2836474395583481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B01-4DB2-88EA-CAC6AF1CD39A}"/>
            </c:ext>
          </c:extLst>
        </c:ser>
        <c:ser>
          <c:idx val="1"/>
          <c:order val="1"/>
          <c:tx>
            <c:v>fabricated metals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Sheet1!$N$58:$S$58</c:f>
              <c:numCache>
                <c:formatCode>0.00</c:formatCode>
                <c:ptCount val="6"/>
                <c:pt idx="0">
                  <c:v>4.1383647798742142</c:v>
                </c:pt>
                <c:pt idx="1">
                  <c:v>3.9927325581395348</c:v>
                </c:pt>
                <c:pt idx="2">
                  <c:v>3.9519774011299438</c:v>
                </c:pt>
                <c:pt idx="3">
                  <c:v>4.0132036136205693</c:v>
                </c:pt>
                <c:pt idx="4">
                  <c:v>3.7817811012916387</c:v>
                </c:pt>
                <c:pt idx="5">
                  <c:v>3.6314344543582706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B01-4DB2-88EA-CAC6AF1CD39A}"/>
            </c:ext>
          </c:extLst>
        </c:ser>
        <c:ser>
          <c:idx val="2"/>
          <c:order val="2"/>
          <c:tx>
            <c:v>machinery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Sheet1!$N$59:$S$59</c:f>
              <c:numCache>
                <c:formatCode>0.00</c:formatCode>
                <c:ptCount val="6"/>
                <c:pt idx="0">
                  <c:v>4.1031141868512107</c:v>
                </c:pt>
                <c:pt idx="1">
                  <c:v>4.304918032786885</c:v>
                </c:pt>
                <c:pt idx="2">
                  <c:v>4.0164348925410875</c:v>
                </c:pt>
                <c:pt idx="3">
                  <c:v>4.0814170292106899</c:v>
                </c:pt>
                <c:pt idx="4">
                  <c:v>3.9835634451019066</c:v>
                </c:pt>
                <c:pt idx="5">
                  <c:v>3.8946266573621768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B01-4DB2-88EA-CAC6AF1CD39A}"/>
            </c:ext>
          </c:extLst>
        </c:ser>
        <c:ser>
          <c:idx val="3"/>
          <c:order val="3"/>
          <c:tx>
            <c:v>motor vehicles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Sheet1!$N$60:$S$60</c:f>
              <c:numCache>
                <c:formatCode>0.00</c:formatCode>
                <c:ptCount val="6"/>
                <c:pt idx="0">
                  <c:v>8.5604606525911713</c:v>
                </c:pt>
                <c:pt idx="1">
                  <c:v>7.9019947961838692</c:v>
                </c:pt>
                <c:pt idx="2">
                  <c:v>8.2068403908794778</c:v>
                </c:pt>
                <c:pt idx="3">
                  <c:v>8.4883018867924527</c:v>
                </c:pt>
                <c:pt idx="4">
                  <c:v>8.2853223593964316</c:v>
                </c:pt>
                <c:pt idx="5">
                  <c:v>8.050387596899224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B01-4DB2-88EA-CAC6AF1CD39A}"/>
            </c:ext>
          </c:extLst>
        </c:ser>
        <c:ser>
          <c:idx val="4"/>
          <c:order val="4"/>
          <c:tx>
            <c:v>furniture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Sheet1!$N$61:$S$61</c:f>
              <c:numCache>
                <c:formatCode>0.00</c:formatCode>
                <c:ptCount val="6"/>
                <c:pt idx="0">
                  <c:v>4.2</c:v>
                </c:pt>
                <c:pt idx="1">
                  <c:v>4.8660714285714288</c:v>
                </c:pt>
                <c:pt idx="2">
                  <c:v>4.6083333333333334</c:v>
                </c:pt>
                <c:pt idx="3">
                  <c:v>4.3618677042801561</c:v>
                </c:pt>
                <c:pt idx="4">
                  <c:v>4.065292096219931</c:v>
                </c:pt>
                <c:pt idx="5">
                  <c:v>3.9072847682119205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B01-4DB2-88EA-CAC6AF1CD39A}"/>
            </c:ext>
          </c:extLst>
        </c:ser>
        <c:ser>
          <c:idx val="5"/>
          <c:order val="5"/>
          <c:tx>
            <c:v>food &amp; beverage</c:v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Sheet1!$N$63:$S$63</c:f>
              <c:numCache>
                <c:formatCode>0.00</c:formatCode>
                <c:ptCount val="6"/>
                <c:pt idx="0">
                  <c:v>7.1835564053537286</c:v>
                </c:pt>
                <c:pt idx="1">
                  <c:v>7.1705426356589133</c:v>
                </c:pt>
                <c:pt idx="2">
                  <c:v>7.0737165423431332</c:v>
                </c:pt>
                <c:pt idx="3">
                  <c:v>6.9563941299790351</c:v>
                </c:pt>
                <c:pt idx="4">
                  <c:v>6.2561349693251538</c:v>
                </c:pt>
                <c:pt idx="5">
                  <c:v>6.1123766135155666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FB01-4DB2-88EA-CAC6AF1CD39A}"/>
            </c:ext>
          </c:extLst>
        </c:ser>
        <c:ser>
          <c:idx val="6"/>
          <c:order val="6"/>
          <c:tx>
            <c:v>textile mills</c:v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Sheet1!$N$64:$S$64</c:f>
              <c:numCache>
                <c:formatCode>0.00</c:formatCode>
                <c:ptCount val="6"/>
                <c:pt idx="0">
                  <c:v>6.0066225165562912</c:v>
                </c:pt>
                <c:pt idx="1">
                  <c:v>5.5031446540880502</c:v>
                </c:pt>
                <c:pt idx="2">
                  <c:v>5.4670658682634734</c:v>
                </c:pt>
                <c:pt idx="3">
                  <c:v>5.2696629213483144</c:v>
                </c:pt>
                <c:pt idx="4">
                  <c:v>4.9888268156424589</c:v>
                </c:pt>
                <c:pt idx="5">
                  <c:v>4.6847826086956523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FB01-4DB2-88EA-CAC6AF1CD39A}"/>
            </c:ext>
          </c:extLst>
        </c:ser>
        <c:ser>
          <c:idx val="7"/>
          <c:order val="7"/>
          <c:tx>
            <c:v>apparel &amp; leather</c:v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Sheet1!$N$65:$S$65</c:f>
              <c:numCache>
                <c:formatCode>0.00</c:formatCode>
                <c:ptCount val="6"/>
                <c:pt idx="0">
                  <c:v>3.9108910891089108</c:v>
                </c:pt>
                <c:pt idx="1">
                  <c:v>2.84</c:v>
                </c:pt>
                <c:pt idx="2">
                  <c:v>2.8235294117647061</c:v>
                </c:pt>
                <c:pt idx="3">
                  <c:v>2.8585858585858586</c:v>
                </c:pt>
                <c:pt idx="4">
                  <c:v>2.8556701030927836</c:v>
                </c:pt>
                <c:pt idx="5">
                  <c:v>2.8125000000000004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FB01-4DB2-88EA-CAC6AF1CD39A}"/>
            </c:ext>
          </c:extLst>
        </c:ser>
        <c:ser>
          <c:idx val="8"/>
          <c:order val="8"/>
          <c:tx>
            <c:v>Chemical products</c:v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Sheet1!$N$66:$S$66</c:f>
              <c:numCache>
                <c:formatCode>0.00</c:formatCode>
                <c:ptCount val="6"/>
                <c:pt idx="0">
                  <c:v>4.1365725541694021</c:v>
                </c:pt>
                <c:pt idx="1">
                  <c:v>4.2261041529334209</c:v>
                </c:pt>
                <c:pt idx="2">
                  <c:v>4.1876365906962221</c:v>
                </c:pt>
                <c:pt idx="3">
                  <c:v>4.0434254479198293</c:v>
                </c:pt>
                <c:pt idx="4">
                  <c:v>3.7333534197047307</c:v>
                </c:pt>
                <c:pt idx="5">
                  <c:v>3.367977528089888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FB01-4DB2-88EA-CAC6AF1CD3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3463000"/>
        <c:axId val="423462344"/>
      </c:lineChart>
      <c:catAx>
        <c:axId val="4234630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3462344"/>
        <c:crosses val="autoZero"/>
        <c:auto val="1"/>
        <c:lblAlgn val="ctr"/>
        <c:lblOffset val="100"/>
        <c:noMultiLvlLbl val="0"/>
      </c:catAx>
      <c:valAx>
        <c:axId val="423462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34630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ysDash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TOTAL COMPENSATION IN $billions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fabricated mnetals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Sheet1!$N$18:$U$18</c:f>
              <c:numCache>
                <c:formatCode>General</c:formatCode>
                <c:ptCount val="8"/>
                <c:pt idx="0">
                  <c:v>83.942999999999998</c:v>
                </c:pt>
                <c:pt idx="1">
                  <c:v>90.275999999999996</c:v>
                </c:pt>
                <c:pt idx="2">
                  <c:v>91.191999999999993</c:v>
                </c:pt>
                <c:pt idx="3">
                  <c:v>95.322999999999993</c:v>
                </c:pt>
                <c:pt idx="4">
                  <c:v>97.15</c:v>
                </c:pt>
                <c:pt idx="5">
                  <c:v>95.673000000000002</c:v>
                </c:pt>
                <c:pt idx="6">
                  <c:v>99.472999999999999</c:v>
                </c:pt>
                <c:pt idx="7">
                  <c:v>105.373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6A7-4307-B80F-CFC5D1CCA4D0}"/>
            </c:ext>
          </c:extLst>
        </c:ser>
        <c:ser>
          <c:idx val="2"/>
          <c:order val="1"/>
          <c:tx>
            <c:v>machinery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Sheet1!$N$19:$U$19</c:f>
              <c:numCache>
                <c:formatCode>General</c:formatCode>
                <c:ptCount val="8"/>
                <c:pt idx="0">
                  <c:v>83.233000000000004</c:v>
                </c:pt>
                <c:pt idx="1">
                  <c:v>88.411000000000001</c:v>
                </c:pt>
                <c:pt idx="2">
                  <c:v>88.680999999999997</c:v>
                </c:pt>
                <c:pt idx="3">
                  <c:v>92.620999999999995</c:v>
                </c:pt>
                <c:pt idx="4">
                  <c:v>94.623000000000005</c:v>
                </c:pt>
                <c:pt idx="5">
                  <c:v>90.751000000000005</c:v>
                </c:pt>
                <c:pt idx="6">
                  <c:v>94.85</c:v>
                </c:pt>
                <c:pt idx="7">
                  <c:v>100.354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06A7-4307-B80F-CFC5D1CCA4D0}"/>
            </c:ext>
          </c:extLst>
        </c:ser>
        <c:ser>
          <c:idx val="3"/>
          <c:order val="2"/>
          <c:tx>
            <c:v>motor vehicles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Sheet1!$N$20:$U$20</c:f>
              <c:numCache>
                <c:formatCode>General</c:formatCode>
                <c:ptCount val="8"/>
                <c:pt idx="0">
                  <c:v>52.540999999999997</c:v>
                </c:pt>
                <c:pt idx="1">
                  <c:v>56.837000000000003</c:v>
                </c:pt>
                <c:pt idx="2">
                  <c:v>59.314999999999998</c:v>
                </c:pt>
                <c:pt idx="3">
                  <c:v>64.72</c:v>
                </c:pt>
                <c:pt idx="4">
                  <c:v>69.864999999999995</c:v>
                </c:pt>
                <c:pt idx="5">
                  <c:v>72.415999999999997</c:v>
                </c:pt>
                <c:pt idx="6">
                  <c:v>75.656999999999996</c:v>
                </c:pt>
                <c:pt idx="7">
                  <c:v>80.111999999999995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06A7-4307-B80F-CFC5D1CCA4D0}"/>
            </c:ext>
          </c:extLst>
        </c:ser>
        <c:ser>
          <c:idx val="4"/>
          <c:order val="3"/>
          <c:tx>
            <c:v>furniture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Sheet1!$N$21:$U$21</c:f>
              <c:numCache>
                <c:formatCode>General</c:formatCode>
                <c:ptCount val="8"/>
                <c:pt idx="0">
                  <c:v>16.84</c:v>
                </c:pt>
                <c:pt idx="1">
                  <c:v>17.302</c:v>
                </c:pt>
                <c:pt idx="2">
                  <c:v>17.893999999999998</c:v>
                </c:pt>
                <c:pt idx="3">
                  <c:v>18.724</c:v>
                </c:pt>
                <c:pt idx="4">
                  <c:v>20.273</c:v>
                </c:pt>
                <c:pt idx="5">
                  <c:v>20.971</c:v>
                </c:pt>
                <c:pt idx="6">
                  <c:v>21.942</c:v>
                </c:pt>
                <c:pt idx="7">
                  <c:v>22.574999999999999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06A7-4307-B80F-CFC5D1CCA4D0}"/>
            </c:ext>
          </c:extLst>
        </c:ser>
        <c:ser>
          <c:idx val="5"/>
          <c:order val="4"/>
          <c:tx>
            <c:v>food &amp; beverage</c:v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Sheet1!$N$23:$U$23</c:f>
              <c:numCache>
                <c:formatCode>General</c:formatCode>
                <c:ptCount val="8"/>
                <c:pt idx="0">
                  <c:v>88.066000000000003</c:v>
                </c:pt>
                <c:pt idx="1">
                  <c:v>91.887</c:v>
                </c:pt>
                <c:pt idx="2">
                  <c:v>94.372</c:v>
                </c:pt>
                <c:pt idx="3">
                  <c:v>100.054</c:v>
                </c:pt>
                <c:pt idx="4">
                  <c:v>103.351</c:v>
                </c:pt>
                <c:pt idx="5">
                  <c:v>107.524</c:v>
                </c:pt>
                <c:pt idx="6">
                  <c:v>113.792</c:v>
                </c:pt>
                <c:pt idx="7">
                  <c:v>118.149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06A7-4307-B80F-CFC5D1CCA4D0}"/>
            </c:ext>
          </c:extLst>
        </c:ser>
        <c:ser>
          <c:idx val="0"/>
          <c:order val="5"/>
          <c:tx>
            <c:v>textile mills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Sheet1!$N$24:$U$24</c:f>
              <c:numCache>
                <c:formatCode>General</c:formatCode>
                <c:ptCount val="8"/>
                <c:pt idx="0">
                  <c:v>11</c:v>
                </c:pt>
                <c:pt idx="1">
                  <c:v>11.156000000000001</c:v>
                </c:pt>
                <c:pt idx="2">
                  <c:v>11.49</c:v>
                </c:pt>
                <c:pt idx="3">
                  <c:v>12.081</c:v>
                </c:pt>
                <c:pt idx="4">
                  <c:v>12.016</c:v>
                </c:pt>
                <c:pt idx="5">
                  <c:v>12.032999999999999</c:v>
                </c:pt>
                <c:pt idx="6">
                  <c:v>12.313000000000001</c:v>
                </c:pt>
                <c:pt idx="7">
                  <c:v>12.515000000000001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06A7-4307-B80F-CFC5D1CCA4D0}"/>
            </c:ext>
          </c:extLst>
        </c:ser>
        <c:ser>
          <c:idx val="6"/>
          <c:order val="6"/>
          <c:tx>
            <c:v>apparel &amp; leather</c:v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Sheet1!$N$25:$U$25</c:f>
              <c:numCache>
                <c:formatCode>General</c:formatCode>
                <c:ptCount val="8"/>
                <c:pt idx="0">
                  <c:v>8.1479999999999997</c:v>
                </c:pt>
                <c:pt idx="1">
                  <c:v>8.1669999999999998</c:v>
                </c:pt>
                <c:pt idx="2">
                  <c:v>8.1940000000000008</c:v>
                </c:pt>
                <c:pt idx="3">
                  <c:v>8.3699999999999992</c:v>
                </c:pt>
                <c:pt idx="4">
                  <c:v>8.1739999999999995</c:v>
                </c:pt>
                <c:pt idx="5">
                  <c:v>8.0589999999999993</c:v>
                </c:pt>
                <c:pt idx="6">
                  <c:v>7.8840000000000003</c:v>
                </c:pt>
                <c:pt idx="7">
                  <c:v>7.7450000000000001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06A7-4307-B80F-CFC5D1CCA4D0}"/>
            </c:ext>
          </c:extLst>
        </c:ser>
        <c:ser>
          <c:idx val="7"/>
          <c:order val="7"/>
          <c:tx>
            <c:v>chemical products</c:v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Sheet1!$N$26:$U$26</c:f>
              <c:numCache>
                <c:formatCode>General</c:formatCode>
                <c:ptCount val="8"/>
                <c:pt idx="0">
                  <c:v>86.691000000000003</c:v>
                </c:pt>
                <c:pt idx="1">
                  <c:v>89.662999999999997</c:v>
                </c:pt>
                <c:pt idx="2">
                  <c:v>92.364999999999995</c:v>
                </c:pt>
                <c:pt idx="3">
                  <c:v>97.234999999999999</c:v>
                </c:pt>
                <c:pt idx="4">
                  <c:v>100.483</c:v>
                </c:pt>
                <c:pt idx="5">
                  <c:v>99.01</c:v>
                </c:pt>
                <c:pt idx="6">
                  <c:v>102.64100000000001</c:v>
                </c:pt>
                <c:pt idx="7">
                  <c:v>105.544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06A7-4307-B80F-CFC5D1CCA4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8590504"/>
        <c:axId val="158591160"/>
      </c:lineChart>
      <c:catAx>
        <c:axId val="1585905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591160"/>
        <c:crosses val="autoZero"/>
        <c:auto val="1"/>
        <c:lblAlgn val="ctr"/>
        <c:lblOffset val="100"/>
        <c:noMultiLvlLbl val="0"/>
      </c:catAx>
      <c:valAx>
        <c:axId val="158591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$ billions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5905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VARIABLE CAPITAL (annual compensation/turnover</a:t>
            </a:r>
            <a:r>
              <a:rPr lang="en-US"/>
              <a:t>)</a:t>
            </a:r>
          </a:p>
        </c:rich>
      </c:tx>
      <c:layout>
        <c:manualLayout>
          <c:xMode val="edge"/>
          <c:yMode val="edge"/>
          <c:x val="0.19173582126271063"/>
          <c:y val="2.333377836952620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fabricated metals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Sheet1!$N$70:$S$70</c:f>
              <c:numCache>
                <c:formatCode>General</c:formatCode>
                <c:ptCount val="6"/>
                <c:pt idx="0">
                  <c:v>20.284098784194526</c:v>
                </c:pt>
                <c:pt idx="1">
                  <c:v>22.610079359301057</c:v>
                </c:pt>
                <c:pt idx="2">
                  <c:v>23.075030736240169</c:v>
                </c:pt>
                <c:pt idx="3">
                  <c:v>23.752345800865804</c:v>
                </c:pt>
                <c:pt idx="4">
                  <c:v>25.688953801905445</c:v>
                </c:pt>
                <c:pt idx="5">
                  <c:v>26.345787374787374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A80-4653-B43E-5BC676D62357}"/>
            </c:ext>
          </c:extLst>
        </c:ser>
        <c:ser>
          <c:idx val="1"/>
          <c:order val="1"/>
          <c:tx>
            <c:v>machinery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Sheet1!$N$71:$S$71</c:f>
              <c:numCache>
                <c:formatCode>General</c:formatCode>
                <c:ptCount val="6"/>
                <c:pt idx="0">
                  <c:v>20.285323832012146</c:v>
                </c:pt>
                <c:pt idx="1">
                  <c:v>20.537208682406703</c:v>
                </c:pt>
                <c:pt idx="2">
                  <c:v>22.079531318854261</c:v>
                </c:pt>
                <c:pt idx="3">
                  <c:v>22.69334384041419</c:v>
                </c:pt>
                <c:pt idx="4">
                  <c:v>23.753355834296091</c:v>
                </c:pt>
                <c:pt idx="5">
                  <c:v>23.301591650241896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A80-4653-B43E-5BC676D62357}"/>
            </c:ext>
          </c:extLst>
        </c:ser>
        <c:ser>
          <c:idx val="2"/>
          <c:order val="2"/>
          <c:tx>
            <c:v>motor vehicles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Sheet1!$N$72:$S$72</c:f>
              <c:numCache>
                <c:formatCode>General</c:formatCode>
                <c:ptCount val="6"/>
                <c:pt idx="0">
                  <c:v>6.1376369955156944</c:v>
                </c:pt>
                <c:pt idx="1">
                  <c:v>7.192740752936011</c:v>
                </c:pt>
                <c:pt idx="2">
                  <c:v>7.2275074419527687</c:v>
                </c:pt>
                <c:pt idx="3">
                  <c:v>7.6246110073797455</c:v>
                </c:pt>
                <c:pt idx="4">
                  <c:v>8.4323816225165569</c:v>
                </c:pt>
                <c:pt idx="5">
                  <c:v>8.9953432835820895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A80-4653-B43E-5BC676D62357}"/>
            </c:ext>
          </c:extLst>
        </c:ser>
        <c:ser>
          <c:idx val="3"/>
          <c:order val="3"/>
          <c:tx>
            <c:v>furniture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Sheet1!$N$73:$S$73</c:f>
              <c:numCache>
                <c:formatCode>General</c:formatCode>
                <c:ptCount val="6"/>
                <c:pt idx="0">
                  <c:v>4.0095238095238095</c:v>
                </c:pt>
                <c:pt idx="1">
                  <c:v>3.5556403669724768</c:v>
                </c:pt>
                <c:pt idx="2">
                  <c:v>3.8829656419529832</c:v>
                </c:pt>
                <c:pt idx="3">
                  <c:v>4.2926565566458512</c:v>
                </c:pt>
                <c:pt idx="4">
                  <c:v>4.9868495350803048</c:v>
                </c:pt>
                <c:pt idx="5">
                  <c:v>5.367154237288136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A80-4653-B43E-5BC676D62357}"/>
            </c:ext>
          </c:extLst>
        </c:ser>
        <c:ser>
          <c:idx val="4"/>
          <c:order val="4"/>
          <c:tx>
            <c:v>food &amp; beverage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Sheet1!$N$74:$S$74</c:f>
              <c:numCache>
                <c:formatCode>General</c:formatCode>
                <c:ptCount val="6"/>
                <c:pt idx="0">
                  <c:v>12.259387277082778</c:v>
                </c:pt>
                <c:pt idx="1">
                  <c:v>12.814511351351355</c:v>
                </c:pt>
                <c:pt idx="2">
                  <c:v>13.341218782953911</c:v>
                </c:pt>
                <c:pt idx="3">
                  <c:v>14.383026339581702</c:v>
                </c:pt>
                <c:pt idx="4">
                  <c:v>16.519944103947044</c:v>
                </c:pt>
                <c:pt idx="5">
                  <c:v>17.591193540372668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A80-4653-B43E-5BC676D62357}"/>
            </c:ext>
          </c:extLst>
        </c:ser>
        <c:ser>
          <c:idx val="5"/>
          <c:order val="5"/>
          <c:tx>
            <c:v>textile mills</c:v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Sheet1!$N$75:$S$75</c:f>
              <c:numCache>
                <c:formatCode>General</c:formatCode>
                <c:ptCount val="6"/>
                <c:pt idx="0">
                  <c:v>1.8313120176405733</c:v>
                </c:pt>
                <c:pt idx="1">
                  <c:v>2.0272045714285714</c:v>
                </c:pt>
                <c:pt idx="2">
                  <c:v>2.1016757940854327</c:v>
                </c:pt>
                <c:pt idx="3">
                  <c:v>2.2925565031982944</c:v>
                </c:pt>
                <c:pt idx="4">
                  <c:v>2.4085823068309065</c:v>
                </c:pt>
                <c:pt idx="5">
                  <c:v>2.5685290023201852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BA80-4653-B43E-5BC676D62357}"/>
            </c:ext>
          </c:extLst>
        </c:ser>
        <c:ser>
          <c:idx val="6"/>
          <c:order val="6"/>
          <c:tx>
            <c:v>apparel &amp; leather</c:v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Sheet1!$N$76:$S$76</c:f>
              <c:numCache>
                <c:formatCode>General</c:formatCode>
                <c:ptCount val="6"/>
                <c:pt idx="0">
                  <c:v>2.0834126582278483</c:v>
                </c:pt>
                <c:pt idx="1">
                  <c:v>2.8757042253521128</c:v>
                </c:pt>
                <c:pt idx="2">
                  <c:v>2.9020416666666669</c:v>
                </c:pt>
                <c:pt idx="3">
                  <c:v>2.9280212014134275</c:v>
                </c:pt>
                <c:pt idx="4">
                  <c:v>2.8623754512635378</c:v>
                </c:pt>
                <c:pt idx="5">
                  <c:v>2.8654222222222216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BA80-4653-B43E-5BC676D62357}"/>
            </c:ext>
          </c:extLst>
        </c:ser>
        <c:ser>
          <c:idx val="7"/>
          <c:order val="7"/>
          <c:tx>
            <c:v>chemical products</c:v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Sheet1!$N$77:$S$77</c:f>
              <c:numCache>
                <c:formatCode>General</c:formatCode>
                <c:ptCount val="6"/>
                <c:pt idx="0">
                  <c:v>20.957205238095241</c:v>
                </c:pt>
                <c:pt idx="1">
                  <c:v>21.216467165808766</c:v>
                </c:pt>
                <c:pt idx="2">
                  <c:v>22.05659397599344</c:v>
                </c:pt>
                <c:pt idx="3">
                  <c:v>24.047679684566283</c:v>
                </c:pt>
                <c:pt idx="4">
                  <c:v>26.91494447582923</c:v>
                </c:pt>
                <c:pt idx="5">
                  <c:v>29.397464553794826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BA80-4653-B43E-5BC676D62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7411352"/>
        <c:axId val="427415944"/>
      </c:lineChart>
      <c:catAx>
        <c:axId val="4274113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7415944"/>
        <c:crosses val="autoZero"/>
        <c:auto val="1"/>
        <c:lblAlgn val="ctr"/>
        <c:lblOffset val="100"/>
        <c:noMultiLvlLbl val="0"/>
      </c:catAx>
      <c:valAx>
        <c:axId val="427415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$ billions per period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74113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RATE OF EXPLOITATION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manufacturing</c:v>
          </c:tx>
          <c:spPr>
            <a:ln w="25400" cap="rnd">
              <a:solidFill>
                <a:schemeClr val="accent1"/>
              </a:solidFill>
              <a:prstDash val="sysDash"/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Sheet1!$C$69:$H$69</c:f>
              <c:numCache>
                <c:formatCode>0.0%</c:formatCode>
                <c:ptCount val="6"/>
                <c:pt idx="0">
                  <c:v>0.58372518153083153</c:v>
                </c:pt>
                <c:pt idx="1">
                  <c:v>0.62257496360196052</c:v>
                </c:pt>
                <c:pt idx="2">
                  <c:v>0.64343488651863512</c:v>
                </c:pt>
                <c:pt idx="3">
                  <c:v>0.60749749747692205</c:v>
                </c:pt>
                <c:pt idx="4">
                  <c:v>0.60571528525242535</c:v>
                </c:pt>
                <c:pt idx="5">
                  <c:v>0.54969445075177947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7A6-4804-9693-7FEAD77317E8}"/>
            </c:ext>
          </c:extLst>
        </c:ser>
        <c:ser>
          <c:idx val="1"/>
          <c:order val="1"/>
          <c:tx>
            <c:v>fabricated metal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Sheet1!$C$71:$H$71</c:f>
              <c:numCache>
                <c:formatCode>0.0%</c:formatCode>
                <c:ptCount val="6"/>
                <c:pt idx="0">
                  <c:v>0.34817673897763962</c:v>
                </c:pt>
                <c:pt idx="1">
                  <c:v>0.39530993841109485</c:v>
                </c:pt>
                <c:pt idx="2">
                  <c:v>0.41714185454864472</c:v>
                </c:pt>
                <c:pt idx="3">
                  <c:v>0.38152387146858591</c:v>
                </c:pt>
                <c:pt idx="4">
                  <c:v>0.38161605764282019</c:v>
                </c:pt>
                <c:pt idx="5">
                  <c:v>0.3867130747441806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7A6-4804-9693-7FEAD77317E8}"/>
            </c:ext>
          </c:extLst>
        </c:ser>
        <c:ser>
          <c:idx val="2"/>
          <c:order val="2"/>
          <c:tx>
            <c:v>machinery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Sheet1!$C$72:$H$72</c:f>
              <c:numCache>
                <c:formatCode>0.0%</c:formatCode>
                <c:ptCount val="6"/>
                <c:pt idx="0">
                  <c:v>0.66597514322148421</c:v>
                </c:pt>
                <c:pt idx="1">
                  <c:v>0.71143797174375856</c:v>
                </c:pt>
                <c:pt idx="2">
                  <c:v>0.75626738599005294</c:v>
                </c:pt>
                <c:pt idx="3">
                  <c:v>0.66523485784919656</c:v>
                </c:pt>
                <c:pt idx="4">
                  <c:v>0.45147069348028324</c:v>
                </c:pt>
                <c:pt idx="5">
                  <c:v>0.35993426866990719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7A6-4804-9693-7FEAD77317E8}"/>
            </c:ext>
          </c:extLst>
        </c:ser>
        <c:ser>
          <c:idx val="3"/>
          <c:order val="3"/>
          <c:tx>
            <c:v>motor vehicles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Sheet1!$C$73:$H$73</c:f>
              <c:numCache>
                <c:formatCode>0.0%</c:formatCode>
                <c:ptCount val="6"/>
                <c:pt idx="0">
                  <c:v>-5.6542781481143077E-2</c:v>
                </c:pt>
                <c:pt idx="1">
                  <c:v>0.19580691347923898</c:v>
                </c:pt>
                <c:pt idx="2">
                  <c:v>0.19093177256270277</c:v>
                </c:pt>
                <c:pt idx="3">
                  <c:v>0.18853896331626588</c:v>
                </c:pt>
                <c:pt idx="4">
                  <c:v>0.13819980514127297</c:v>
                </c:pt>
                <c:pt idx="5">
                  <c:v>0.12939886215641952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7A6-4804-9693-7FEAD77317E8}"/>
            </c:ext>
          </c:extLst>
        </c:ser>
        <c:ser>
          <c:idx val="4"/>
          <c:order val="4"/>
          <c:tx>
            <c:v>furniture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Sheet1!$C$74:$H$74</c:f>
              <c:numCache>
                <c:formatCode>0.0%</c:formatCode>
                <c:ptCount val="6"/>
                <c:pt idx="0">
                  <c:v>0.18657957244655579</c:v>
                </c:pt>
                <c:pt idx="1">
                  <c:v>0.18408276499826604</c:v>
                </c:pt>
                <c:pt idx="2">
                  <c:v>0.22957415893595623</c:v>
                </c:pt>
                <c:pt idx="3">
                  <c:v>0.25352488784447769</c:v>
                </c:pt>
                <c:pt idx="4">
                  <c:v>0.30695999605386487</c:v>
                </c:pt>
                <c:pt idx="5">
                  <c:v>0.30995183825282535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7A6-4804-9693-7FEAD77317E8}"/>
            </c:ext>
          </c:extLst>
        </c:ser>
        <c:ser>
          <c:idx val="5"/>
          <c:order val="5"/>
          <c:tx>
            <c:v>food &amp; beverage</c:v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Sheet1!$C$76:$H$76</c:f>
              <c:numCache>
                <c:formatCode>0.0%</c:formatCode>
                <c:ptCount val="6"/>
                <c:pt idx="0">
                  <c:v>1.0401176390434446</c:v>
                </c:pt>
                <c:pt idx="1">
                  <c:v>1.1243592673609979</c:v>
                </c:pt>
                <c:pt idx="2">
                  <c:v>1.1419064976899929</c:v>
                </c:pt>
                <c:pt idx="3">
                  <c:v>1.1081416035340914</c:v>
                </c:pt>
                <c:pt idx="4">
                  <c:v>1.2478834263819414</c:v>
                </c:pt>
                <c:pt idx="5">
                  <c:v>1.168632119340798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B7A6-4804-9693-7FEAD77317E8}"/>
            </c:ext>
          </c:extLst>
        </c:ser>
        <c:ser>
          <c:idx val="6"/>
          <c:order val="6"/>
          <c:tx>
            <c:v>textile mills</c:v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Sheet1!$C$77:$H$77</c:f>
              <c:numCache>
                <c:formatCode>0.0%</c:formatCode>
                <c:ptCount val="6"/>
                <c:pt idx="0">
                  <c:v>0.19190909090909081</c:v>
                </c:pt>
                <c:pt idx="1">
                  <c:v>0.28495876658300467</c:v>
                </c:pt>
                <c:pt idx="2">
                  <c:v>0.30191470844212354</c:v>
                </c:pt>
                <c:pt idx="3">
                  <c:v>0.31686118698783222</c:v>
                </c:pt>
                <c:pt idx="4">
                  <c:v>0.32256990679094522</c:v>
                </c:pt>
                <c:pt idx="5">
                  <c:v>0.33599268677802707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B7A6-4804-9693-7FEAD77317E8}"/>
            </c:ext>
          </c:extLst>
        </c:ser>
        <c:ser>
          <c:idx val="7"/>
          <c:order val="7"/>
          <c:tx>
            <c:v>apparel &amp; leather</c:v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Sheet1!$C$78:$H$78</c:f>
              <c:numCache>
                <c:formatCode>0.0%</c:formatCode>
                <c:ptCount val="6"/>
                <c:pt idx="0">
                  <c:v>-6.0996563573883153E-2</c:v>
                </c:pt>
                <c:pt idx="1">
                  <c:v>-6.0732215011632236E-2</c:v>
                </c:pt>
                <c:pt idx="2">
                  <c:v>-4.2836221625580012E-2</c:v>
                </c:pt>
                <c:pt idx="3">
                  <c:v>-9.9761051373954496E-2</c:v>
                </c:pt>
                <c:pt idx="4">
                  <c:v>-0.10680205529728422</c:v>
                </c:pt>
                <c:pt idx="5">
                  <c:v>-0.11701203623278318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B7A6-4804-9693-7FEAD77317E8}"/>
            </c:ext>
          </c:extLst>
        </c:ser>
        <c:ser>
          <c:idx val="8"/>
          <c:order val="8"/>
          <c:tx>
            <c:v>chemical</c:v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Sheet1!$C$79:$H$79</c:f>
              <c:numCache>
                <c:formatCode>0.0%</c:formatCode>
                <c:ptCount val="6"/>
                <c:pt idx="0">
                  <c:v>0.99114094888742776</c:v>
                </c:pt>
                <c:pt idx="1">
                  <c:v>0.94296421043239698</c:v>
                </c:pt>
                <c:pt idx="2">
                  <c:v>0.97335570833107776</c:v>
                </c:pt>
                <c:pt idx="3">
                  <c:v>0.95280505990641229</c:v>
                </c:pt>
                <c:pt idx="4">
                  <c:v>0.96971627041390085</c:v>
                </c:pt>
                <c:pt idx="5">
                  <c:v>1.0561458438541562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B7A6-4804-9693-7FEAD77317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45402240"/>
        <c:axId val="445399944"/>
      </c:lineChart>
      <c:catAx>
        <c:axId val="445402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5399944"/>
        <c:crosses val="autoZero"/>
        <c:auto val="1"/>
        <c:lblAlgn val="ctr"/>
        <c:lblOffset val="100"/>
        <c:noMultiLvlLbl val="0"/>
      </c:catAx>
      <c:valAx>
        <c:axId val="445399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5402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RATE OF PROFIT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manufacturing</c:v>
          </c:tx>
          <c:spPr>
            <a:ln w="28575" cap="rnd">
              <a:solidFill>
                <a:schemeClr val="accent1"/>
              </a:solidFill>
              <a:prstDash val="sysDash"/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Sheet1!$N$82:$S$82</c:f>
              <c:numCache>
                <c:formatCode>0.00%</c:formatCode>
                <c:ptCount val="6"/>
                <c:pt idx="0">
                  <c:v>0.11818784057301777</c:v>
                </c:pt>
                <c:pt idx="1">
                  <c:v>0.1273929696258117</c:v>
                </c:pt>
                <c:pt idx="2">
                  <c:v>0.12877059027440405</c:v>
                </c:pt>
                <c:pt idx="3">
                  <c:v>0.12321458612980281</c:v>
                </c:pt>
                <c:pt idx="4">
                  <c:v>0.12409590437415052</c:v>
                </c:pt>
                <c:pt idx="5">
                  <c:v>0.11140551641806816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721-4272-BD4C-895FD7480BC6}"/>
            </c:ext>
          </c:extLst>
        </c:ser>
        <c:ser>
          <c:idx val="1"/>
          <c:order val="1"/>
          <c:tx>
            <c:v>fabricated metal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Sheet1!$N$84:$S$84</c:f>
              <c:numCache>
                <c:formatCode>0.00%</c:formatCode>
                <c:ptCount val="6"/>
                <c:pt idx="0">
                  <c:v>0.12137159191493396</c:v>
                </c:pt>
                <c:pt idx="1">
                  <c:v>0.14100332758696593</c:v>
                </c:pt>
                <c:pt idx="2">
                  <c:v>0.14541866907360826</c:v>
                </c:pt>
                <c:pt idx="3">
                  <c:v>0.13579460638212335</c:v>
                </c:pt>
                <c:pt idx="4">
                  <c:v>0.13640417956323955</c:v>
                </c:pt>
                <c:pt idx="5">
                  <c:v>0.13482121681854045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721-4272-BD4C-895FD7480BC6}"/>
            </c:ext>
          </c:extLst>
        </c:ser>
        <c:ser>
          <c:idx val="2"/>
          <c:order val="2"/>
          <c:tx>
            <c:v>machinery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Sheet1!$N$85:$S$85</c:f>
              <c:numCache>
                <c:formatCode>0.00%</c:formatCode>
                <c:ptCount val="6"/>
                <c:pt idx="0">
                  <c:v>0.11824053500928763</c:v>
                </c:pt>
                <c:pt idx="1">
                  <c:v>0.13202758838014284</c:v>
                </c:pt>
                <c:pt idx="2">
                  <c:v>0.14096294627501357</c:v>
                </c:pt>
                <c:pt idx="3">
                  <c:v>0.13255031584411309</c:v>
                </c:pt>
                <c:pt idx="4">
                  <c:v>9.7616104962473998E-2</c:v>
                </c:pt>
                <c:pt idx="5">
                  <c:v>8.118557087598878E-2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721-4272-BD4C-895FD7480BC6}"/>
            </c:ext>
          </c:extLst>
        </c:ser>
        <c:ser>
          <c:idx val="3"/>
          <c:order val="3"/>
          <c:tx>
            <c:v>motor vehicles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Sheet1!$N$86:$S$86</c:f>
              <c:numCache>
                <c:formatCode>0.00%</c:formatCode>
                <c:ptCount val="6"/>
                <c:pt idx="0">
                  <c:v>-1.2129390325051871E-2</c:v>
                </c:pt>
                <c:pt idx="1">
                  <c:v>3.5100113615866423E-2</c:v>
                </c:pt>
                <c:pt idx="2">
                  <c:v>3.4934962003507937E-2</c:v>
                </c:pt>
                <c:pt idx="3">
                  <c:v>3.4730008706070688E-2</c:v>
                </c:pt>
                <c:pt idx="4">
                  <c:v>2.8379195726964259E-2</c:v>
                </c:pt>
                <c:pt idx="5">
                  <c:v>2.8155783885595247E-2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721-4272-BD4C-895FD7480BC6}"/>
            </c:ext>
          </c:extLst>
        </c:ser>
        <c:ser>
          <c:idx val="4"/>
          <c:order val="4"/>
          <c:tx>
            <c:v>furniture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Sheet1!$N$87:$S$87</c:f>
              <c:numCache>
                <c:formatCode>0.00%</c:formatCode>
                <c:ptCount val="6"/>
                <c:pt idx="0">
                  <c:v>9.0623411940831455E-2</c:v>
                </c:pt>
                <c:pt idx="1">
                  <c:v>9.1662274953292905E-2</c:v>
                </c:pt>
                <c:pt idx="2">
                  <c:v>0.11438898187479735</c:v>
                </c:pt>
                <c:pt idx="3">
                  <c:v>0.12861818069581266</c:v>
                </c:pt>
                <c:pt idx="4">
                  <c:v>0.15916286807341154</c:v>
                </c:pt>
                <c:pt idx="5">
                  <c:v>0.16209065242015927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721-4272-BD4C-895FD7480BC6}"/>
            </c:ext>
          </c:extLst>
        </c:ser>
        <c:ser>
          <c:idx val="5"/>
          <c:order val="5"/>
          <c:tx>
            <c:v>food &amp; beverage</c:v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Sheet1!$N$89:$S$89</c:f>
              <c:numCache>
                <c:formatCode>0.00%</c:formatCode>
                <c:ptCount val="6"/>
                <c:pt idx="0">
                  <c:v>0.248843775870072</c:v>
                </c:pt>
                <c:pt idx="1">
                  <c:v>0.27169560887206728</c:v>
                </c:pt>
                <c:pt idx="2">
                  <c:v>0.27405385619303502</c:v>
                </c:pt>
                <c:pt idx="3">
                  <c:v>0.27211749699664883</c:v>
                </c:pt>
                <c:pt idx="4">
                  <c:v>0.30612635551825362</c:v>
                </c:pt>
                <c:pt idx="5">
                  <c:v>0.28805789586586095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F721-4272-BD4C-895FD7480BC6}"/>
            </c:ext>
          </c:extLst>
        </c:ser>
        <c:ser>
          <c:idx val="6"/>
          <c:order val="6"/>
          <c:tx>
            <c:v>textile mills</c:v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Sheet1!$N$90:$S$90</c:f>
              <c:numCache>
                <c:formatCode>0.00%</c:formatCode>
                <c:ptCount val="6"/>
                <c:pt idx="0">
                  <c:v>5.9704822571768616E-2</c:v>
                </c:pt>
                <c:pt idx="1">
                  <c:v>9.9589615419839725E-2</c:v>
                </c:pt>
                <c:pt idx="2">
                  <c:v>0.10989728105985605</c:v>
                </c:pt>
                <c:pt idx="3">
                  <c:v>0.1236879275486748</c:v>
                </c:pt>
                <c:pt idx="4">
                  <c:v>0.15086267503575135</c:v>
                </c:pt>
                <c:pt idx="5">
                  <c:v>0.16474039862923451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F721-4272-BD4C-895FD7480BC6}"/>
            </c:ext>
          </c:extLst>
        </c:ser>
        <c:ser>
          <c:idx val="7"/>
          <c:order val="7"/>
          <c:tx>
            <c:v>apparel &amp; leather</c:v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Sheet1!$N$91:$S$91</c:f>
              <c:numCache>
                <c:formatCode>0.00%</c:formatCode>
                <c:ptCount val="6"/>
                <c:pt idx="0">
                  <c:v>-9.3694189876837086E-2</c:v>
                </c:pt>
                <c:pt idx="1">
                  <c:v>-9.6400581425587731E-2</c:v>
                </c:pt>
                <c:pt idx="2">
                  <c:v>-6.5895126310726096E-2</c:v>
                </c:pt>
                <c:pt idx="3">
                  <c:v>-0.18524673826044191</c:v>
                </c:pt>
                <c:pt idx="4">
                  <c:v>-0.20217338415375913</c:v>
                </c:pt>
                <c:pt idx="5">
                  <c:v>-0.22854203805533252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F721-4272-BD4C-895FD7480BC6}"/>
            </c:ext>
          </c:extLst>
        </c:ser>
        <c:ser>
          <c:idx val="8"/>
          <c:order val="8"/>
          <c:tx>
            <c:v>chemical products</c:v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Sheet1!$N$92:$S$92</c:f>
              <c:numCache>
                <c:formatCode>0.00%</c:formatCode>
                <c:ptCount val="6"/>
                <c:pt idx="0">
                  <c:v>0.13901884830454839</c:v>
                </c:pt>
                <c:pt idx="1">
                  <c:v>0.1317805326639758</c:v>
                </c:pt>
                <c:pt idx="2">
                  <c:v>0.13381165400847103</c:v>
                </c:pt>
                <c:pt idx="3">
                  <c:v>0.12969329872049748</c:v>
                </c:pt>
                <c:pt idx="4">
                  <c:v>0.12072021244063233</c:v>
                </c:pt>
                <c:pt idx="5">
                  <c:v>0.1307667162665806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F721-4272-BD4C-895FD7480B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37984648"/>
        <c:axId val="437982680"/>
      </c:lineChart>
      <c:catAx>
        <c:axId val="4379846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7982680"/>
        <c:crosses val="autoZero"/>
        <c:auto val="1"/>
        <c:lblAlgn val="ctr"/>
        <c:lblOffset val="100"/>
        <c:noMultiLvlLbl val="0"/>
      </c:catAx>
      <c:valAx>
        <c:axId val="437982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79846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RATE OF SURPLUS VALUE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manufacturing</c:v>
          </c:tx>
          <c:spPr>
            <a:ln w="28575" cap="rnd">
              <a:solidFill>
                <a:schemeClr val="accent1"/>
              </a:solidFill>
              <a:prstDash val="sysDash"/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Sheet1!$C$82:$H$82</c:f>
              <c:numCache>
                <c:formatCode>0.0%</c:formatCode>
                <c:ptCount val="6"/>
                <c:pt idx="0">
                  <c:v>2.9124373455454027</c:v>
                </c:pt>
                <c:pt idx="1">
                  <c:v>3.1064135553498269</c:v>
                </c:pt>
                <c:pt idx="2">
                  <c:v>3.1936581618272957</c:v>
                </c:pt>
                <c:pt idx="3">
                  <c:v>2.9633503915555566</c:v>
                </c:pt>
                <c:pt idx="4">
                  <c:v>2.6446101885380404</c:v>
                </c:pt>
                <c:pt idx="5">
                  <c:v>2.3546972265022927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62C-4AED-A906-6B66B928C72B}"/>
            </c:ext>
          </c:extLst>
        </c:ser>
        <c:ser>
          <c:idx val="1"/>
          <c:order val="1"/>
          <c:tx>
            <c:v>fabricated metal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Sheet1!$C$84:$H$84</c:f>
              <c:numCache>
                <c:formatCode>0.0%</c:formatCode>
                <c:ptCount val="6"/>
                <c:pt idx="0">
                  <c:v>1.4408823537565214</c:v>
                </c:pt>
                <c:pt idx="1">
                  <c:v>1.5783668616501128</c:v>
                </c:pt>
                <c:pt idx="2">
                  <c:v>1.6485351822416781</c:v>
                </c:pt>
                <c:pt idx="3">
                  <c:v>1.5311329796602386</c:v>
                </c:pt>
                <c:pt idx="4">
                  <c:v>1.443188394743038</c:v>
                </c:pt>
                <c:pt idx="5">
                  <c:v>1.4043231835768426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62C-4AED-A906-6B66B928C72B}"/>
            </c:ext>
          </c:extLst>
        </c:ser>
        <c:ser>
          <c:idx val="2"/>
          <c:order val="2"/>
          <c:tx>
            <c:v>machinery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Sheet1!$C$85:$H$85</c:f>
              <c:numCache>
                <c:formatCode>0.0%</c:formatCode>
                <c:ptCount val="6"/>
                <c:pt idx="0">
                  <c:v>2.7325720582423387</c:v>
                </c:pt>
                <c:pt idx="1">
                  <c:v>3.0626821537690327</c:v>
                </c:pt>
                <c:pt idx="2">
                  <c:v>3.0374987171812875</c:v>
                </c:pt>
                <c:pt idx="3">
                  <c:v>2.7151008772502636</c:v>
                </c:pt>
                <c:pt idx="4">
                  <c:v>1.798462151082864</c:v>
                </c:pt>
                <c:pt idx="5">
                  <c:v>1.4018095976599803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62C-4AED-A906-6B66B928C72B}"/>
            </c:ext>
          </c:extLst>
        </c:ser>
        <c:ser>
          <c:idx val="3"/>
          <c:order val="3"/>
          <c:tx>
            <c:v>motor vehicles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Sheet1!$C$86:$H$86</c:f>
              <c:numCache>
                <c:formatCode>0.0%</c:formatCode>
                <c:ptCount val="6"/>
                <c:pt idx="0">
                  <c:v>-0.48403225605738603</c:v>
                </c:pt>
                <c:pt idx="1">
                  <c:v>1.5472652113697716</c:v>
                </c:pt>
                <c:pt idx="2">
                  <c:v>1.5669465829698033</c:v>
                </c:pt>
                <c:pt idx="3">
                  <c:v>1.6003756380513527</c:v>
                </c:pt>
                <c:pt idx="4">
                  <c:v>1.1450299356012188</c:v>
                </c:pt>
                <c:pt idx="5">
                  <c:v>1.0417109949569121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62C-4AED-A906-6B66B928C72B}"/>
            </c:ext>
          </c:extLst>
        </c:ser>
        <c:ser>
          <c:idx val="4"/>
          <c:order val="4"/>
          <c:tx>
            <c:v>furniture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Sheet1!$C$87:$H$87</c:f>
              <c:numCache>
                <c:formatCode>0.0%</c:formatCode>
                <c:ptCount val="6"/>
                <c:pt idx="0">
                  <c:v>0.78363420427553432</c:v>
                </c:pt>
                <c:pt idx="1">
                  <c:v>0.89575988325049105</c:v>
                </c:pt>
                <c:pt idx="2">
                  <c:v>1.0579542490965317</c:v>
                </c:pt>
                <c:pt idx="3">
                  <c:v>1.1058420205200759</c:v>
                </c:pt>
                <c:pt idx="4">
                  <c:v>1.2478820458134781</c:v>
                </c:pt>
                <c:pt idx="5">
                  <c:v>1.2110700964845493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62C-4AED-A906-6B66B928C72B}"/>
            </c:ext>
          </c:extLst>
        </c:ser>
        <c:ser>
          <c:idx val="6"/>
          <c:order val="5"/>
          <c:tx>
            <c:v>food &amp; beverage</c:v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Sheet1!$C$89:$H$89</c:f>
              <c:numCache>
                <c:formatCode>0.0%</c:formatCode>
                <c:ptCount val="6"/>
                <c:pt idx="0">
                  <c:v>7.4717437282719334</c:v>
                </c:pt>
                <c:pt idx="1">
                  <c:v>8.0622660644102542</c:v>
                </c:pt>
                <c:pt idx="2">
                  <c:v>8.0775228825188137</c:v>
                </c:pt>
                <c:pt idx="3">
                  <c:v>7.7086697460101083</c:v>
                </c:pt>
                <c:pt idx="4">
                  <c:v>7.8069271414293544</c:v>
                </c:pt>
                <c:pt idx="5">
                  <c:v>7.1431196360618268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562C-4AED-A906-6B66B928C72B}"/>
            </c:ext>
          </c:extLst>
        </c:ser>
        <c:ser>
          <c:idx val="7"/>
          <c:order val="6"/>
          <c:tx>
            <c:v>textiles</c:v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Sheet1!$C$90:$H$90</c:f>
              <c:numCache>
                <c:formatCode>0.0%</c:formatCode>
                <c:ptCount val="6"/>
                <c:pt idx="0">
                  <c:v>1.1527254665863931</c:v>
                </c:pt>
                <c:pt idx="1">
                  <c:v>1.5681693129567866</c:v>
                </c:pt>
                <c:pt idx="2">
                  <c:v>1.6505875976506514</c:v>
                </c:pt>
                <c:pt idx="3">
                  <c:v>1.6697516482841945</c:v>
                </c:pt>
                <c:pt idx="4">
                  <c:v>1.609245400917956</c:v>
                </c:pt>
                <c:pt idx="5">
                  <c:v>1.574052695666627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562C-4AED-A906-6B66B928C72B}"/>
            </c:ext>
          </c:extLst>
        </c:ser>
        <c:ser>
          <c:idx val="8"/>
          <c:order val="7"/>
          <c:tx>
            <c:v>apparel &amp; leather</c:v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Sheet1!$C$91:$H$91</c:f>
              <c:numCache>
                <c:formatCode>0.0%</c:formatCode>
                <c:ptCount val="6"/>
                <c:pt idx="0">
                  <c:v>-0.2385509169473648</c:v>
                </c:pt>
                <c:pt idx="1">
                  <c:v>-0.17247949063303555</c:v>
                </c:pt>
                <c:pt idx="2">
                  <c:v>-0.12094933164869651</c:v>
                </c:pt>
                <c:pt idx="3">
                  <c:v>-0.28517553069524365</c:v>
                </c:pt>
                <c:pt idx="4">
                  <c:v>-0.30499143626131681</c:v>
                </c:pt>
                <c:pt idx="5">
                  <c:v>-0.32909635190470277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562C-4AED-A906-6B66B928C72B}"/>
            </c:ext>
          </c:extLst>
        </c:ser>
        <c:ser>
          <c:idx val="9"/>
          <c:order val="8"/>
          <c:tx>
            <c:v>chemical</c:v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Sheet1!$C$1:$H$1</c:f>
              <c:strCach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strCache>
            </c:strRef>
          </c:cat>
          <c:val>
            <c:numRef>
              <c:f>Sheet1!$C$92:$H$92</c:f>
              <c:numCache>
                <c:formatCode>0.0%</c:formatCode>
                <c:ptCount val="6"/>
                <c:pt idx="0">
                  <c:v>4.0999264464811516</c:v>
                </c:pt>
                <c:pt idx="1">
                  <c:v>3.9850649657759369</c:v>
                </c:pt>
                <c:pt idx="2">
                  <c:v>4.0760599799702604</c:v>
                </c:pt>
                <c:pt idx="3">
                  <c:v>3.852596226132365</c:v>
                </c:pt>
                <c:pt idx="4">
                  <c:v>3.6202935542930539</c:v>
                </c:pt>
                <c:pt idx="5">
                  <c:v>3.5570754684863299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562C-4AED-A906-6B66B928C7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19090176"/>
        <c:axId val="519098048"/>
      </c:lineChart>
      <c:catAx>
        <c:axId val="5190901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9098048"/>
        <c:crosses val="autoZero"/>
        <c:auto val="1"/>
        <c:lblAlgn val="ctr"/>
        <c:lblOffset val="100"/>
        <c:noMultiLvlLbl val="0"/>
      </c:catAx>
      <c:valAx>
        <c:axId val="519098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90901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104774</xdr:colOff>
      <xdr:row>0</xdr:row>
      <xdr:rowOff>128586</xdr:rowOff>
    </xdr:from>
    <xdr:to>
      <xdr:col>31</xdr:col>
      <xdr:colOff>390525</xdr:colOff>
      <xdr:row>22</xdr:row>
      <xdr:rowOff>161925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1492471-EF04-48E7-B5D9-13555F916F4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104828</xdr:colOff>
      <xdr:row>41</xdr:row>
      <xdr:rowOff>13408</xdr:rowOff>
    </xdr:from>
    <xdr:to>
      <xdr:col>31</xdr:col>
      <xdr:colOff>357240</xdr:colOff>
      <xdr:row>61</xdr:row>
      <xdr:rowOff>75213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385482E-3673-44C1-9875-DE3E2028B56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22</xdr:col>
      <xdr:colOff>95030</xdr:colOff>
      <xdr:row>23</xdr:row>
      <xdr:rowOff>72421</xdr:rowOff>
    </xdr:from>
    <xdr:to>
      <xdr:col>31</xdr:col>
      <xdr:colOff>403334</xdr:colOff>
      <xdr:row>40</xdr:row>
      <xdr:rowOff>82877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2FBFB21-5CEA-4ED3-BC9A-23102363D4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22</xdr:col>
      <xdr:colOff>144517</xdr:colOff>
      <xdr:row>61</xdr:row>
      <xdr:rowOff>139263</xdr:rowOff>
    </xdr:from>
    <xdr:to>
      <xdr:col>33</xdr:col>
      <xdr:colOff>21895</xdr:colOff>
      <xdr:row>82</xdr:row>
      <xdr:rowOff>171451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110FFDDF-31A1-4205-82CC-EB15408480D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177362</xdr:colOff>
      <xdr:row>105</xdr:row>
      <xdr:rowOff>183055</xdr:rowOff>
    </xdr:from>
    <xdr:to>
      <xdr:col>7</xdr:col>
      <xdr:colOff>153277</xdr:colOff>
      <xdr:row>123</xdr:row>
      <xdr:rowOff>65689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771058C1-74A1-4C8A-A830-410CCF0C38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22</xdr:col>
      <xdr:colOff>111753</xdr:colOff>
      <xdr:row>84</xdr:row>
      <xdr:rowOff>123060</xdr:rowOff>
    </xdr:from>
    <xdr:to>
      <xdr:col>32</xdr:col>
      <xdr:colOff>402430</xdr:colOff>
      <xdr:row>104</xdr:row>
      <xdr:rowOff>104775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33379B2E-4CAF-4F4F-BFB0-A8F865E2AD5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7</xdr:col>
      <xdr:colOff>398859</xdr:colOff>
      <xdr:row>106</xdr:row>
      <xdr:rowOff>15476</xdr:rowOff>
    </xdr:from>
    <xdr:to>
      <xdr:col>19</xdr:col>
      <xdr:colOff>35719</xdr:colOff>
      <xdr:row>125</xdr:row>
      <xdr:rowOff>83343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EF799DB7-088A-4F2D-8EAD-6FC11C61342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E317EF-A467-4D0B-BF33-9E5135FCC0DE}">
  <dimension ref="A1:AB105"/>
  <sheetViews>
    <sheetView tabSelected="1" topLeftCell="N86" zoomScaleNormal="100" workbookViewId="0">
      <selection activeCell="U91" sqref="U91"/>
    </sheetView>
  </sheetViews>
  <sheetFormatPr defaultRowHeight="15" x14ac:dyDescent="0.25"/>
  <cols>
    <col min="2" max="2" width="43.7109375" customWidth="1"/>
    <col min="12" max="12" width="9.140625" style="16"/>
    <col min="13" max="13" width="5.7109375" customWidth="1"/>
    <col min="23" max="25" width="11" bestFit="1" customWidth="1"/>
    <col min="26" max="28" width="12" bestFit="1" customWidth="1"/>
  </cols>
  <sheetData>
    <row r="1" spans="1:23" x14ac:dyDescent="0.25">
      <c r="C1" s="3" t="s">
        <v>28</v>
      </c>
      <c r="D1" s="3" t="s">
        <v>29</v>
      </c>
      <c r="E1" s="3" t="s">
        <v>30</v>
      </c>
      <c r="F1" s="3" t="s">
        <v>31</v>
      </c>
      <c r="G1" s="3" t="s">
        <v>32</v>
      </c>
      <c r="H1" s="3" t="s">
        <v>33</v>
      </c>
      <c r="I1" s="3" t="s">
        <v>34</v>
      </c>
      <c r="J1" s="3" t="s">
        <v>35</v>
      </c>
    </row>
    <row r="2" spans="1:23" s="1" customFormat="1" ht="21" x14ac:dyDescent="0.35">
      <c r="C2" s="17" t="s">
        <v>27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8" t="s">
        <v>74</v>
      </c>
    </row>
    <row r="3" spans="1:23" x14ac:dyDescent="0.25">
      <c r="A3" t="s">
        <v>0</v>
      </c>
      <c r="B3" t="s">
        <v>1</v>
      </c>
      <c r="C3">
        <v>11443</v>
      </c>
      <c r="D3">
        <v>11652</v>
      </c>
      <c r="E3">
        <v>11742</v>
      </c>
      <c r="F3">
        <v>11917</v>
      </c>
      <c r="G3">
        <v>12074</v>
      </c>
      <c r="H3">
        <v>12039</v>
      </c>
      <c r="I3">
        <v>12181</v>
      </c>
      <c r="J3">
        <v>12391</v>
      </c>
      <c r="N3">
        <f t="shared" ref="N3:N13" si="0">N16*1000000/C3</f>
        <v>77108.887529494008</v>
      </c>
      <c r="O3" s="7">
        <f t="shared" ref="O3" si="1">O16*1000000/D3</f>
        <v>78694.215585307247</v>
      </c>
      <c r="P3" s="7">
        <f t="shared" ref="P3" si="2">P16*1000000/E3</f>
        <v>79358.456821665808</v>
      </c>
      <c r="Q3" s="7">
        <f t="shared" ref="Q3" si="3">Q16*1000000/F3</f>
        <v>81649.576235629778</v>
      </c>
      <c r="R3" s="7">
        <f t="shared" ref="R3" si="4">R16*1000000/G3</f>
        <v>83334.354811992715</v>
      </c>
      <c r="S3" s="7">
        <f t="shared" ref="S3" si="5">S16*1000000/H3</f>
        <v>84137.386826148344</v>
      </c>
      <c r="T3" s="7"/>
      <c r="U3" s="7"/>
    </row>
    <row r="4" spans="1:23" x14ac:dyDescent="0.25">
      <c r="A4" t="s">
        <v>2</v>
      </c>
      <c r="B4" t="s">
        <v>3</v>
      </c>
      <c r="C4">
        <v>7120</v>
      </c>
      <c r="D4">
        <v>7340</v>
      </c>
      <c r="E4">
        <v>7403</v>
      </c>
      <c r="F4">
        <v>7537</v>
      </c>
      <c r="G4">
        <v>7625</v>
      </c>
      <c r="H4">
        <v>7552</v>
      </c>
      <c r="I4">
        <v>7601</v>
      </c>
      <c r="J4">
        <v>7795</v>
      </c>
      <c r="N4">
        <f t="shared" si="0"/>
        <v>81276.404494382019</v>
      </c>
      <c r="O4" s="6">
        <f>O17*1000000/D4</f>
        <v>82340.735694822884</v>
      </c>
      <c r="P4" s="6">
        <f>P17*1000000/E4</f>
        <v>82668.782925840875</v>
      </c>
      <c r="Q4" s="6">
        <f>Q17*1000000/F4</f>
        <v>84723.23205519437</v>
      </c>
      <c r="R4" s="6">
        <f>R17*1000000/G4</f>
        <v>86896.393442622953</v>
      </c>
      <c r="S4" s="6">
        <f>S17*1000000/H4</f>
        <v>88173.861228813563</v>
      </c>
      <c r="T4" s="6">
        <f>T17*1000000/I4</f>
        <v>91630.048677805549</v>
      </c>
      <c r="U4" s="6">
        <f>U17*1000000/J4</f>
        <v>94106.735086593966</v>
      </c>
    </row>
    <row r="5" spans="1:23" x14ac:dyDescent="0.25">
      <c r="A5" t="s">
        <v>6</v>
      </c>
      <c r="B5" t="s">
        <v>7</v>
      </c>
      <c r="C5">
        <v>1312</v>
      </c>
      <c r="D5">
        <v>1382</v>
      </c>
      <c r="E5">
        <v>1399</v>
      </c>
      <c r="F5">
        <v>1427</v>
      </c>
      <c r="G5">
        <v>1430</v>
      </c>
      <c r="H5">
        <v>1387</v>
      </c>
      <c r="I5">
        <v>1387</v>
      </c>
      <c r="J5">
        <v>1433</v>
      </c>
      <c r="N5" s="9">
        <f t="shared" si="0"/>
        <v>63980.945121951219</v>
      </c>
      <c r="O5" s="9">
        <f>O18*1000000/D5</f>
        <v>65322.720694645439</v>
      </c>
      <c r="P5" s="9">
        <f>P18*1000000/E5</f>
        <v>65183.702644746249</v>
      </c>
      <c r="Q5" s="9">
        <f>Q18*1000000/F5</f>
        <v>66799.579537491241</v>
      </c>
      <c r="R5" s="9">
        <f>R18*1000000/G5</f>
        <v>67937.062937062932</v>
      </c>
      <c r="S5" s="9">
        <f>S18*1000000/H5</f>
        <v>68978.370583994227</v>
      </c>
      <c r="T5" s="9">
        <f>T18*1000000/I5</f>
        <v>71718.096611391491</v>
      </c>
      <c r="U5" s="9">
        <f>U18*1000000/J5</f>
        <v>73533.147243545012</v>
      </c>
    </row>
    <row r="6" spans="1:23" x14ac:dyDescent="0.25">
      <c r="A6" t="s">
        <v>8</v>
      </c>
      <c r="B6" t="s">
        <v>9</v>
      </c>
      <c r="C6">
        <v>1037</v>
      </c>
      <c r="D6">
        <v>1082</v>
      </c>
      <c r="E6">
        <v>1086</v>
      </c>
      <c r="F6">
        <v>1107</v>
      </c>
      <c r="G6">
        <v>1100</v>
      </c>
      <c r="H6">
        <v>1056</v>
      </c>
      <c r="I6">
        <v>1058</v>
      </c>
      <c r="J6">
        <v>1094</v>
      </c>
      <c r="N6">
        <f t="shared" si="0"/>
        <v>80263.259402121505</v>
      </c>
      <c r="O6" s="7">
        <f>O19*1000000/D6</f>
        <v>81710.720887245843</v>
      </c>
      <c r="P6" s="7">
        <f>P19*1000000/E6</f>
        <v>81658.379373848991</v>
      </c>
      <c r="Q6" s="7">
        <f>Q19*1000000/F6</f>
        <v>83668.473351400185</v>
      </c>
      <c r="R6" s="7">
        <f>R19*1000000/G6</f>
        <v>86020.909090909088</v>
      </c>
      <c r="S6" s="7">
        <f>S19*1000000/H6</f>
        <v>85938.446969696975</v>
      </c>
      <c r="T6" s="6">
        <f>T19*1000000/I6</f>
        <v>89650.283553875241</v>
      </c>
      <c r="U6" s="6">
        <f>U19*1000000/J6</f>
        <v>91731.261425959776</v>
      </c>
    </row>
    <row r="7" spans="1:23" x14ac:dyDescent="0.25">
      <c r="A7" t="s">
        <v>11</v>
      </c>
      <c r="B7" t="s">
        <v>12</v>
      </c>
      <c r="C7">
        <v>708</v>
      </c>
      <c r="D7">
        <v>769</v>
      </c>
      <c r="E7">
        <v>810</v>
      </c>
      <c r="F7">
        <v>863</v>
      </c>
      <c r="G7">
        <v>906</v>
      </c>
      <c r="H7">
        <v>934</v>
      </c>
      <c r="I7">
        <v>961</v>
      </c>
      <c r="J7">
        <v>990</v>
      </c>
      <c r="N7">
        <f t="shared" si="0"/>
        <v>74210.451977401128</v>
      </c>
      <c r="O7" s="7">
        <f>O20*1000000/D7</f>
        <v>73910.273081924577</v>
      </c>
      <c r="P7" s="7">
        <f>P20*1000000/E7</f>
        <v>73228.395061728399</v>
      </c>
      <c r="Q7" s="7">
        <f>Q20*1000000/F7</f>
        <v>74994.206257242186</v>
      </c>
      <c r="R7" s="7">
        <f>R20*1000000/G7</f>
        <v>77113.686534216336</v>
      </c>
      <c r="S7" s="7">
        <f>S20*1000000/H7</f>
        <v>77533.190578158465</v>
      </c>
      <c r="T7" s="6">
        <f>T20*1000000/I7</f>
        <v>78727.367325702391</v>
      </c>
      <c r="U7" s="6">
        <f>U20*1000000/J7</f>
        <v>80921.212121212127</v>
      </c>
    </row>
    <row r="8" spans="1:23" x14ac:dyDescent="0.25">
      <c r="A8" t="s">
        <v>13</v>
      </c>
      <c r="B8" t="s">
        <v>14</v>
      </c>
      <c r="C8">
        <v>345</v>
      </c>
      <c r="D8">
        <v>343</v>
      </c>
      <c r="E8">
        <v>350</v>
      </c>
      <c r="F8">
        <v>359</v>
      </c>
      <c r="G8">
        <v>370</v>
      </c>
      <c r="H8">
        <v>380</v>
      </c>
      <c r="I8">
        <v>384</v>
      </c>
      <c r="J8">
        <v>384</v>
      </c>
      <c r="N8">
        <f t="shared" si="0"/>
        <v>48811.594202898552</v>
      </c>
      <c r="O8" s="7">
        <f>O21*1000000/D8</f>
        <v>50443.148688046647</v>
      </c>
      <c r="P8" s="7">
        <f>P21*1000000/E8</f>
        <v>51125.714285714283</v>
      </c>
      <c r="Q8" s="7">
        <f>Q21*1000000/F8</f>
        <v>52155.988857938719</v>
      </c>
      <c r="R8" s="7">
        <f>R21*1000000/G8</f>
        <v>54791.891891891893</v>
      </c>
      <c r="S8" s="7">
        <f>S21*1000000/H8</f>
        <v>55186.84210526316</v>
      </c>
      <c r="T8" s="6">
        <f>T21*1000000/I8</f>
        <v>57140.625</v>
      </c>
      <c r="U8" s="6">
        <f>U21*1000000/J8</f>
        <v>58789.0625</v>
      </c>
    </row>
    <row r="9" spans="1:23" x14ac:dyDescent="0.25">
      <c r="A9" t="s">
        <v>16</v>
      </c>
      <c r="B9" t="s">
        <v>17</v>
      </c>
      <c r="C9">
        <v>4323</v>
      </c>
      <c r="D9">
        <v>4312</v>
      </c>
      <c r="E9">
        <v>4339</v>
      </c>
      <c r="F9">
        <v>4380</v>
      </c>
      <c r="G9">
        <v>4449</v>
      </c>
      <c r="H9">
        <v>4487</v>
      </c>
      <c r="I9">
        <v>4579</v>
      </c>
      <c r="J9">
        <v>4596</v>
      </c>
      <c r="N9">
        <f t="shared" si="0"/>
        <v>70244.968771686326</v>
      </c>
      <c r="O9" s="6">
        <f>O22*1000000/D9</f>
        <v>72487.012987012989</v>
      </c>
      <c r="P9" s="6">
        <f>P22*1000000/E9</f>
        <v>73710.532380732882</v>
      </c>
      <c r="Q9" s="6">
        <f>Q22*1000000/F9</f>
        <v>76360.50228310503</v>
      </c>
      <c r="R9" s="6">
        <f>R22*1000000/G9</f>
        <v>77229.489772982692</v>
      </c>
      <c r="S9" s="6">
        <f>S22*1000000/H9</f>
        <v>77343.659460664145</v>
      </c>
      <c r="T9" s="6">
        <f>T22*1000000/I9</f>
        <v>78758.025769818734</v>
      </c>
      <c r="U9" s="6">
        <f>U22*1000000/J9</f>
        <v>80814.403829416886</v>
      </c>
    </row>
    <row r="10" spans="1:23" x14ac:dyDescent="0.25">
      <c r="A10" t="s">
        <v>18</v>
      </c>
      <c r="B10" t="s">
        <v>19</v>
      </c>
      <c r="C10">
        <v>1575</v>
      </c>
      <c r="D10">
        <v>1585</v>
      </c>
      <c r="E10">
        <v>1599</v>
      </c>
      <c r="F10">
        <v>1626</v>
      </c>
      <c r="G10">
        <v>1674</v>
      </c>
      <c r="H10">
        <v>1719</v>
      </c>
      <c r="I10">
        <v>1789</v>
      </c>
      <c r="J10">
        <v>1814</v>
      </c>
      <c r="N10">
        <f t="shared" si="0"/>
        <v>55914.920634920636</v>
      </c>
      <c r="O10" s="7">
        <f>O23*1000000/D10</f>
        <v>57972.870662460569</v>
      </c>
      <c r="P10" s="7">
        <f>P23*1000000/E10</f>
        <v>59019.387116948092</v>
      </c>
      <c r="Q10" s="7">
        <f>Q23*1000000/F10</f>
        <v>61533.82533825338</v>
      </c>
      <c r="R10" s="7">
        <f>R23*1000000/G10</f>
        <v>61738.9486260454</v>
      </c>
      <c r="S10" s="7">
        <f>S23*1000000/H10</f>
        <v>62550.319953461316</v>
      </c>
      <c r="T10" s="6">
        <f>T23*1000000/I10</f>
        <v>63606.484069312464</v>
      </c>
      <c r="U10" s="6">
        <f>U23*1000000/J10</f>
        <v>65131.753031973538</v>
      </c>
    </row>
    <row r="11" spans="1:23" x14ac:dyDescent="0.25">
      <c r="A11" t="s">
        <v>20</v>
      </c>
      <c r="B11" t="s">
        <v>21</v>
      </c>
      <c r="C11">
        <v>231</v>
      </c>
      <c r="D11">
        <v>225</v>
      </c>
      <c r="E11">
        <v>224</v>
      </c>
      <c r="F11">
        <v>224</v>
      </c>
      <c r="G11">
        <v>226</v>
      </c>
      <c r="H11">
        <v>220</v>
      </c>
      <c r="I11">
        <v>222</v>
      </c>
      <c r="J11">
        <v>220</v>
      </c>
      <c r="N11">
        <f t="shared" si="0"/>
        <v>47619.047619047618</v>
      </c>
      <c r="O11" s="7">
        <f>O24*1000000/D11</f>
        <v>49582.222222222219</v>
      </c>
      <c r="P11" s="7">
        <f>P24*1000000/E11</f>
        <v>51294.642857142855</v>
      </c>
      <c r="Q11" s="7">
        <f>Q24*1000000/F11</f>
        <v>53933.035714285717</v>
      </c>
      <c r="R11" s="7">
        <f>R24*1000000/G11</f>
        <v>53168.14159292035</v>
      </c>
      <c r="S11" s="7">
        <f>S24*1000000/H11</f>
        <v>54695.454545454544</v>
      </c>
      <c r="T11" s="6">
        <f>T24*1000000/I11</f>
        <v>55463.963963963964</v>
      </c>
      <c r="U11" s="6">
        <f>U24*1000000/J11</f>
        <v>56886.36363636364</v>
      </c>
    </row>
    <row r="12" spans="1:23" x14ac:dyDescent="0.25">
      <c r="A12" t="s">
        <v>22</v>
      </c>
      <c r="B12" t="s">
        <v>23</v>
      </c>
      <c r="C12">
        <v>174</v>
      </c>
      <c r="D12">
        <v>171</v>
      </c>
      <c r="E12">
        <v>167</v>
      </c>
      <c r="F12">
        <v>162</v>
      </c>
      <c r="G12">
        <v>160</v>
      </c>
      <c r="H12">
        <v>153</v>
      </c>
      <c r="I12">
        <v>145</v>
      </c>
      <c r="J12">
        <v>137</v>
      </c>
      <c r="N12">
        <f t="shared" si="0"/>
        <v>46827.586206896551</v>
      </c>
      <c r="O12" s="7">
        <f>O25*1000000/D12</f>
        <v>47760.233918128652</v>
      </c>
      <c r="P12" s="7">
        <f>P25*1000000/E12</f>
        <v>49065.868263473058</v>
      </c>
      <c r="Q12" s="7">
        <f>Q25*1000000/F12</f>
        <v>51666.666666666664</v>
      </c>
      <c r="R12" s="7">
        <f>R25*1000000/G12</f>
        <v>51087.499999999993</v>
      </c>
      <c r="S12" s="7">
        <f>S25*1000000/H12</f>
        <v>52673.202614379079</v>
      </c>
      <c r="T12" s="6">
        <f>T25*1000000/I12</f>
        <v>54372.413793103449</v>
      </c>
      <c r="U12" s="6">
        <f>U25*1000000/J12</f>
        <v>56532.846715328466</v>
      </c>
    </row>
    <row r="13" spans="1:23" x14ac:dyDescent="0.25">
      <c r="A13" t="s">
        <v>25</v>
      </c>
      <c r="B13" t="s">
        <v>26</v>
      </c>
      <c r="C13">
        <v>774</v>
      </c>
      <c r="D13">
        <v>773</v>
      </c>
      <c r="E13">
        <v>786</v>
      </c>
      <c r="F13">
        <v>791</v>
      </c>
      <c r="G13">
        <v>797</v>
      </c>
      <c r="H13">
        <v>798</v>
      </c>
      <c r="I13">
        <v>815</v>
      </c>
      <c r="J13">
        <v>820</v>
      </c>
      <c r="N13">
        <f t="shared" si="0"/>
        <v>112003.87596899224</v>
      </c>
      <c r="O13" s="7">
        <f>O26*1000000/D13</f>
        <v>115993.53169469599</v>
      </c>
      <c r="P13" s="7">
        <f>P26*1000000/E13</f>
        <v>117512.72264631043</v>
      </c>
      <c r="Q13" s="7">
        <f>Q26*1000000/F13</f>
        <v>122926.67509481669</v>
      </c>
      <c r="R13" s="7">
        <f>R26*1000000/G13</f>
        <v>126076.53701380176</v>
      </c>
      <c r="S13" s="7">
        <f>S26*1000000/H13</f>
        <v>124072.68170426066</v>
      </c>
      <c r="T13" s="6">
        <f>T26*1000000/I13</f>
        <v>125939.8773006135</v>
      </c>
      <c r="U13" s="6">
        <f>U26*1000000/J13</f>
        <v>128712.19512195123</v>
      </c>
    </row>
    <row r="15" spans="1:23" ht="18" x14ac:dyDescent="0.25">
      <c r="C15" s="17" t="s">
        <v>60</v>
      </c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7" t="s">
        <v>73</v>
      </c>
      <c r="O15" s="18"/>
      <c r="P15" s="18"/>
      <c r="Q15" s="18"/>
      <c r="R15" s="18"/>
      <c r="S15" s="18"/>
      <c r="T15" s="18"/>
      <c r="U15" s="18"/>
      <c r="V15" s="18"/>
      <c r="W15" s="18"/>
    </row>
    <row r="16" spans="1:23" x14ac:dyDescent="0.25">
      <c r="A16" t="s">
        <v>0</v>
      </c>
      <c r="B16" t="s">
        <v>1</v>
      </c>
      <c r="C16">
        <v>882357</v>
      </c>
      <c r="D16">
        <v>916945</v>
      </c>
      <c r="E16">
        <v>931827</v>
      </c>
      <c r="F16">
        <v>973018</v>
      </c>
      <c r="G16">
        <v>1006179</v>
      </c>
      <c r="H16">
        <v>1012930</v>
      </c>
      <c r="I16">
        <v>1057113</v>
      </c>
      <c r="J16">
        <v>1104985</v>
      </c>
      <c r="N16">
        <f t="shared" ref="N16:N26" si="6">C16/1000</f>
        <v>882.35699999999997</v>
      </c>
      <c r="O16" s="12">
        <f t="shared" ref="O16" si="7">D16/1000</f>
        <v>916.94500000000005</v>
      </c>
      <c r="P16" s="12">
        <f t="shared" ref="P16" si="8">E16/1000</f>
        <v>931.827</v>
      </c>
      <c r="Q16" s="12">
        <f t="shared" ref="Q16" si="9">F16/1000</f>
        <v>973.01800000000003</v>
      </c>
      <c r="R16" s="12">
        <f t="shared" ref="R16" si="10">G16/1000</f>
        <v>1006.179</v>
      </c>
      <c r="S16" s="12">
        <f t="shared" ref="S16" si="11">H16/1000</f>
        <v>1012.93</v>
      </c>
      <c r="T16" s="12">
        <f t="shared" ref="T16" si="12">I16/1000</f>
        <v>1057.1130000000001</v>
      </c>
      <c r="U16" s="12">
        <f t="shared" ref="U16" si="13">J16/1000</f>
        <v>1104.9849999999999</v>
      </c>
    </row>
    <row r="17" spans="1:21" x14ac:dyDescent="0.25">
      <c r="A17" t="s">
        <v>2</v>
      </c>
      <c r="B17" t="s">
        <v>3</v>
      </c>
      <c r="C17">
        <v>578688</v>
      </c>
      <c r="D17">
        <v>604381</v>
      </c>
      <c r="E17">
        <v>611997</v>
      </c>
      <c r="F17">
        <v>638559</v>
      </c>
      <c r="G17">
        <v>662585</v>
      </c>
      <c r="H17">
        <v>665889</v>
      </c>
      <c r="I17">
        <v>696480</v>
      </c>
      <c r="J17">
        <v>733562</v>
      </c>
      <c r="N17">
        <f t="shared" si="6"/>
        <v>578.68799999999999</v>
      </c>
      <c r="O17" s="6">
        <f>D17/1000</f>
        <v>604.38099999999997</v>
      </c>
      <c r="P17" s="6">
        <f>E17/1000</f>
        <v>611.99699999999996</v>
      </c>
      <c r="Q17" s="6">
        <f>F17/1000</f>
        <v>638.55899999999997</v>
      </c>
      <c r="R17" s="6">
        <f>G17/1000</f>
        <v>662.58500000000004</v>
      </c>
      <c r="S17" s="6">
        <f>H17/1000</f>
        <v>665.88900000000001</v>
      </c>
      <c r="T17" s="6">
        <f>I17/1000</f>
        <v>696.48</v>
      </c>
      <c r="U17" s="6">
        <f>J17/1000</f>
        <v>733.56200000000001</v>
      </c>
    </row>
    <row r="18" spans="1:21" x14ac:dyDescent="0.25">
      <c r="A18" t="s">
        <v>6</v>
      </c>
      <c r="B18" t="s">
        <v>7</v>
      </c>
      <c r="C18">
        <v>83943</v>
      </c>
      <c r="D18">
        <v>90276</v>
      </c>
      <c r="E18">
        <v>91192</v>
      </c>
      <c r="F18">
        <v>95323</v>
      </c>
      <c r="G18">
        <v>97150</v>
      </c>
      <c r="H18">
        <v>95673</v>
      </c>
      <c r="I18">
        <v>99473</v>
      </c>
      <c r="J18">
        <v>105373</v>
      </c>
      <c r="N18">
        <f t="shared" si="6"/>
        <v>83.942999999999998</v>
      </c>
      <c r="O18" s="12">
        <f>D18/1000</f>
        <v>90.275999999999996</v>
      </c>
      <c r="P18" s="12">
        <f>E18/1000</f>
        <v>91.191999999999993</v>
      </c>
      <c r="Q18" s="12">
        <f>F18/1000</f>
        <v>95.322999999999993</v>
      </c>
      <c r="R18" s="12">
        <f>G18/1000</f>
        <v>97.15</v>
      </c>
      <c r="S18" s="12">
        <f>H18/1000</f>
        <v>95.673000000000002</v>
      </c>
      <c r="T18" s="12">
        <f>I18/1000</f>
        <v>99.472999999999999</v>
      </c>
      <c r="U18" s="12">
        <f>J18/1000</f>
        <v>105.373</v>
      </c>
    </row>
    <row r="19" spans="1:21" x14ac:dyDescent="0.25">
      <c r="A19" t="s">
        <v>8</v>
      </c>
      <c r="B19" t="s">
        <v>9</v>
      </c>
      <c r="C19">
        <v>83233</v>
      </c>
      <c r="D19">
        <v>88411</v>
      </c>
      <c r="E19">
        <v>88681</v>
      </c>
      <c r="F19">
        <v>92621</v>
      </c>
      <c r="G19">
        <v>94623</v>
      </c>
      <c r="H19">
        <v>90751</v>
      </c>
      <c r="I19">
        <v>94850</v>
      </c>
      <c r="J19">
        <v>100354</v>
      </c>
      <c r="N19">
        <f t="shared" si="6"/>
        <v>83.233000000000004</v>
      </c>
      <c r="O19" s="12">
        <f>D19/1000</f>
        <v>88.411000000000001</v>
      </c>
      <c r="P19" s="12">
        <f>E19/1000</f>
        <v>88.680999999999997</v>
      </c>
      <c r="Q19" s="12">
        <f>F19/1000</f>
        <v>92.620999999999995</v>
      </c>
      <c r="R19" s="12">
        <f>G19/1000</f>
        <v>94.623000000000005</v>
      </c>
      <c r="S19" s="12">
        <f>H19/1000</f>
        <v>90.751000000000005</v>
      </c>
      <c r="T19" s="12">
        <f>I19/1000</f>
        <v>94.85</v>
      </c>
      <c r="U19" s="12">
        <f>J19/1000</f>
        <v>100.354</v>
      </c>
    </row>
    <row r="20" spans="1:21" x14ac:dyDescent="0.25">
      <c r="A20" t="s">
        <v>11</v>
      </c>
      <c r="B20" t="s">
        <v>12</v>
      </c>
      <c r="C20">
        <v>52541</v>
      </c>
      <c r="D20">
        <v>56837</v>
      </c>
      <c r="E20">
        <v>59315</v>
      </c>
      <c r="F20">
        <v>64720</v>
      </c>
      <c r="G20">
        <v>69865</v>
      </c>
      <c r="H20">
        <v>72416</v>
      </c>
      <c r="I20">
        <v>75657</v>
      </c>
      <c r="J20">
        <v>80112</v>
      </c>
      <c r="N20">
        <f t="shared" si="6"/>
        <v>52.540999999999997</v>
      </c>
      <c r="O20" s="12">
        <f>D20/1000</f>
        <v>56.837000000000003</v>
      </c>
      <c r="P20" s="12">
        <f>E20/1000</f>
        <v>59.314999999999998</v>
      </c>
      <c r="Q20" s="12">
        <f>F20/1000</f>
        <v>64.72</v>
      </c>
      <c r="R20" s="12">
        <f>G20/1000</f>
        <v>69.864999999999995</v>
      </c>
      <c r="S20" s="12">
        <f>H20/1000</f>
        <v>72.415999999999997</v>
      </c>
      <c r="T20" s="12">
        <f>I20/1000</f>
        <v>75.656999999999996</v>
      </c>
      <c r="U20" s="12">
        <f>J20/1000</f>
        <v>80.111999999999995</v>
      </c>
    </row>
    <row r="21" spans="1:21" x14ac:dyDescent="0.25">
      <c r="A21" t="s">
        <v>13</v>
      </c>
      <c r="B21" t="s">
        <v>14</v>
      </c>
      <c r="C21">
        <v>16840</v>
      </c>
      <c r="D21">
        <v>17302</v>
      </c>
      <c r="E21">
        <v>17894</v>
      </c>
      <c r="F21">
        <v>18724</v>
      </c>
      <c r="G21">
        <v>20273</v>
      </c>
      <c r="H21">
        <v>20971</v>
      </c>
      <c r="I21">
        <v>21942</v>
      </c>
      <c r="J21">
        <v>22575</v>
      </c>
      <c r="N21">
        <f t="shared" si="6"/>
        <v>16.84</v>
      </c>
      <c r="O21" s="12">
        <f>D21/1000</f>
        <v>17.302</v>
      </c>
      <c r="P21" s="12">
        <f>E21/1000</f>
        <v>17.893999999999998</v>
      </c>
      <c r="Q21" s="12">
        <f>F21/1000</f>
        <v>18.724</v>
      </c>
      <c r="R21" s="12">
        <f>G21/1000</f>
        <v>20.273</v>
      </c>
      <c r="S21" s="12">
        <f>H21/1000</f>
        <v>20.971</v>
      </c>
      <c r="T21" s="12">
        <f>I21/1000</f>
        <v>21.942</v>
      </c>
      <c r="U21" s="12">
        <f>J21/1000</f>
        <v>22.574999999999999</v>
      </c>
    </row>
    <row r="22" spans="1:21" x14ac:dyDescent="0.25">
      <c r="A22" t="s">
        <v>16</v>
      </c>
      <c r="B22" t="s">
        <v>17</v>
      </c>
      <c r="C22">
        <v>303669</v>
      </c>
      <c r="D22">
        <v>312564</v>
      </c>
      <c r="E22">
        <v>319830</v>
      </c>
      <c r="F22">
        <v>334459</v>
      </c>
      <c r="G22">
        <v>343594</v>
      </c>
      <c r="H22">
        <v>347041</v>
      </c>
      <c r="I22">
        <v>360633</v>
      </c>
      <c r="J22">
        <v>371423</v>
      </c>
      <c r="N22">
        <f t="shared" si="6"/>
        <v>303.66899999999998</v>
      </c>
      <c r="O22" s="6">
        <f>D22/1000</f>
        <v>312.56400000000002</v>
      </c>
      <c r="P22" s="6">
        <f>E22/1000</f>
        <v>319.83</v>
      </c>
      <c r="Q22" s="6">
        <f>F22/1000</f>
        <v>334.459</v>
      </c>
      <c r="R22" s="6">
        <f>G22/1000</f>
        <v>343.59399999999999</v>
      </c>
      <c r="S22" s="6">
        <f>H22/1000</f>
        <v>347.041</v>
      </c>
      <c r="T22" s="6">
        <f>I22/1000</f>
        <v>360.63299999999998</v>
      </c>
      <c r="U22" s="6">
        <f>J22/1000</f>
        <v>371.423</v>
      </c>
    </row>
    <row r="23" spans="1:21" x14ac:dyDescent="0.25">
      <c r="A23" t="s">
        <v>18</v>
      </c>
      <c r="B23" t="s">
        <v>19</v>
      </c>
      <c r="C23">
        <v>88066</v>
      </c>
      <c r="D23">
        <v>91887</v>
      </c>
      <c r="E23">
        <v>94372</v>
      </c>
      <c r="F23">
        <v>100054</v>
      </c>
      <c r="G23">
        <v>103351</v>
      </c>
      <c r="H23">
        <v>107524</v>
      </c>
      <c r="I23">
        <v>113792</v>
      </c>
      <c r="J23">
        <v>118149</v>
      </c>
      <c r="N23">
        <f t="shared" si="6"/>
        <v>88.066000000000003</v>
      </c>
      <c r="O23" s="12">
        <f>D23/1000</f>
        <v>91.887</v>
      </c>
      <c r="P23" s="12">
        <f>E23/1000</f>
        <v>94.372</v>
      </c>
      <c r="Q23" s="12">
        <f>F23/1000</f>
        <v>100.054</v>
      </c>
      <c r="R23" s="12">
        <f>G23/1000</f>
        <v>103.351</v>
      </c>
      <c r="S23" s="12">
        <f>H23/1000</f>
        <v>107.524</v>
      </c>
      <c r="T23" s="12">
        <f>I23/1000</f>
        <v>113.792</v>
      </c>
      <c r="U23" s="12">
        <f>J23/1000</f>
        <v>118.149</v>
      </c>
    </row>
    <row r="24" spans="1:21" x14ac:dyDescent="0.25">
      <c r="A24" t="s">
        <v>20</v>
      </c>
      <c r="B24" t="s">
        <v>21</v>
      </c>
      <c r="C24">
        <v>11000</v>
      </c>
      <c r="D24">
        <v>11156</v>
      </c>
      <c r="E24">
        <v>11490</v>
      </c>
      <c r="F24">
        <v>12081</v>
      </c>
      <c r="G24">
        <v>12016</v>
      </c>
      <c r="H24">
        <v>12033</v>
      </c>
      <c r="I24">
        <v>12313</v>
      </c>
      <c r="J24">
        <v>12515</v>
      </c>
      <c r="N24">
        <f t="shared" si="6"/>
        <v>11</v>
      </c>
      <c r="O24" s="12">
        <f>D24/1000</f>
        <v>11.156000000000001</v>
      </c>
      <c r="P24" s="12">
        <f>E24/1000</f>
        <v>11.49</v>
      </c>
      <c r="Q24" s="12">
        <f>F24/1000</f>
        <v>12.081</v>
      </c>
      <c r="R24" s="12">
        <f>G24/1000</f>
        <v>12.016</v>
      </c>
      <c r="S24" s="12">
        <f>H24/1000</f>
        <v>12.032999999999999</v>
      </c>
      <c r="T24" s="12">
        <f>I24/1000</f>
        <v>12.313000000000001</v>
      </c>
      <c r="U24" s="12">
        <f>J24/1000</f>
        <v>12.515000000000001</v>
      </c>
    </row>
    <row r="25" spans="1:21" x14ac:dyDescent="0.25">
      <c r="A25" t="s">
        <v>22</v>
      </c>
      <c r="B25" t="s">
        <v>23</v>
      </c>
      <c r="C25">
        <v>8148</v>
      </c>
      <c r="D25">
        <v>8167</v>
      </c>
      <c r="E25">
        <v>8194</v>
      </c>
      <c r="F25">
        <v>8370</v>
      </c>
      <c r="G25">
        <v>8174</v>
      </c>
      <c r="H25">
        <v>8059</v>
      </c>
      <c r="I25">
        <v>7884</v>
      </c>
      <c r="J25">
        <v>7745</v>
      </c>
      <c r="N25">
        <f t="shared" si="6"/>
        <v>8.1479999999999997</v>
      </c>
      <c r="O25" s="12">
        <f>D25/1000</f>
        <v>8.1669999999999998</v>
      </c>
      <c r="P25" s="12">
        <f>E25/1000</f>
        <v>8.1940000000000008</v>
      </c>
      <c r="Q25" s="12">
        <f>F25/1000</f>
        <v>8.3699999999999992</v>
      </c>
      <c r="R25" s="12">
        <f>G25/1000</f>
        <v>8.1739999999999995</v>
      </c>
      <c r="S25" s="12">
        <f>H25/1000</f>
        <v>8.0589999999999993</v>
      </c>
      <c r="T25" s="12">
        <f>I25/1000</f>
        <v>7.8840000000000003</v>
      </c>
      <c r="U25" s="12">
        <f>J25/1000</f>
        <v>7.7450000000000001</v>
      </c>
    </row>
    <row r="26" spans="1:21" x14ac:dyDescent="0.25">
      <c r="A26" t="s">
        <v>25</v>
      </c>
      <c r="B26" t="s">
        <v>26</v>
      </c>
      <c r="C26">
        <v>86691</v>
      </c>
      <c r="D26">
        <v>89663</v>
      </c>
      <c r="E26">
        <v>92365</v>
      </c>
      <c r="F26">
        <v>97235</v>
      </c>
      <c r="G26">
        <v>100483</v>
      </c>
      <c r="H26">
        <v>99010</v>
      </c>
      <c r="I26">
        <v>102641</v>
      </c>
      <c r="J26">
        <v>105544</v>
      </c>
      <c r="N26">
        <f t="shared" si="6"/>
        <v>86.691000000000003</v>
      </c>
      <c r="O26" s="12">
        <f>D26/1000</f>
        <v>89.662999999999997</v>
      </c>
      <c r="P26" s="12">
        <f>E26/1000</f>
        <v>92.364999999999995</v>
      </c>
      <c r="Q26" s="12">
        <f>F26/1000</f>
        <v>97.234999999999999</v>
      </c>
      <c r="R26" s="12">
        <f>G26/1000</f>
        <v>100.483</v>
      </c>
      <c r="S26" s="12">
        <f>H26/1000</f>
        <v>99.01</v>
      </c>
      <c r="T26" s="12">
        <f>I26/1000</f>
        <v>102.64100000000001</v>
      </c>
      <c r="U26" s="12">
        <f>J26/1000</f>
        <v>105.544</v>
      </c>
    </row>
    <row r="28" spans="1:21" ht="21" x14ac:dyDescent="0.35">
      <c r="C28" s="17" t="s">
        <v>79</v>
      </c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5"/>
      <c r="R28" s="13" t="s">
        <v>80</v>
      </c>
    </row>
    <row r="29" spans="1:21" x14ac:dyDescent="0.25">
      <c r="A29" t="s">
        <v>36</v>
      </c>
      <c r="B29" t="s">
        <v>37</v>
      </c>
      <c r="C29">
        <v>470189</v>
      </c>
      <c r="D29">
        <v>439288</v>
      </c>
      <c r="E29">
        <v>460503</v>
      </c>
      <c r="F29">
        <v>486076</v>
      </c>
      <c r="G29">
        <v>510863</v>
      </c>
      <c r="H29">
        <v>531468</v>
      </c>
      <c r="I29">
        <v>550776</v>
      </c>
      <c r="J29">
        <v>611034</v>
      </c>
      <c r="N29">
        <f t="shared" ref="N29:N40" si="14">C29/1000</f>
        <v>470.18900000000002</v>
      </c>
      <c r="O29" s="7">
        <f>D29/1000</f>
        <v>439.28800000000001</v>
      </c>
      <c r="P29" s="7">
        <f>E29/1000</f>
        <v>460.50299999999999</v>
      </c>
      <c r="Q29" s="7">
        <f>F29/1000</f>
        <v>486.07600000000002</v>
      </c>
      <c r="R29" s="7">
        <f>G29/1000</f>
        <v>510.863</v>
      </c>
      <c r="S29" s="7">
        <f>H29/1000</f>
        <v>531.46799999999996</v>
      </c>
      <c r="T29" s="7">
        <f>I29/1000</f>
        <v>550.77599999999995</v>
      </c>
      <c r="U29" s="7">
        <f>J29/1000</f>
        <v>611.03399999999999</v>
      </c>
    </row>
    <row r="30" spans="1:21" x14ac:dyDescent="0.25">
      <c r="A30" t="s">
        <v>38</v>
      </c>
      <c r="B30" t="s">
        <v>39</v>
      </c>
      <c r="C30">
        <v>271747</v>
      </c>
      <c r="D30">
        <v>247843</v>
      </c>
      <c r="E30">
        <v>259235</v>
      </c>
      <c r="F30">
        <v>270645</v>
      </c>
      <c r="G30">
        <v>286993</v>
      </c>
      <c r="H30">
        <v>300596</v>
      </c>
      <c r="I30">
        <v>314862</v>
      </c>
      <c r="J30">
        <v>352032</v>
      </c>
      <c r="N30">
        <f t="shared" si="14"/>
        <v>271.74700000000001</v>
      </c>
      <c r="O30" s="7">
        <f>D30/1000</f>
        <v>247.84299999999999</v>
      </c>
      <c r="P30" s="7">
        <f>E30/1000</f>
        <v>259.23500000000001</v>
      </c>
      <c r="Q30" s="7">
        <f>F30/1000</f>
        <v>270.64499999999998</v>
      </c>
      <c r="R30" s="7">
        <f>G30/1000</f>
        <v>286.99299999999999</v>
      </c>
      <c r="S30" s="7">
        <f>H30/1000</f>
        <v>300.596</v>
      </c>
      <c r="T30" s="7">
        <f>I30/1000</f>
        <v>314.86200000000002</v>
      </c>
      <c r="U30" s="7">
        <f>J30/1000</f>
        <v>352.03199999999998</v>
      </c>
    </row>
    <row r="31" spans="1:21" x14ac:dyDescent="0.25">
      <c r="A31" t="s">
        <v>4</v>
      </c>
      <c r="B31" t="s">
        <v>41</v>
      </c>
      <c r="C31">
        <v>14030</v>
      </c>
      <c r="D31">
        <v>11637</v>
      </c>
      <c r="E31">
        <v>12368</v>
      </c>
      <c r="F31">
        <v>12209</v>
      </c>
      <c r="G31">
        <v>12876</v>
      </c>
      <c r="H31">
        <v>13029</v>
      </c>
      <c r="I31" t="s">
        <v>40</v>
      </c>
      <c r="J31" t="s">
        <v>40</v>
      </c>
      <c r="N31">
        <f t="shared" si="14"/>
        <v>14.03</v>
      </c>
      <c r="O31" s="7">
        <f>D31/1000</f>
        <v>11.637</v>
      </c>
      <c r="P31" s="7">
        <f>E31/1000</f>
        <v>12.368</v>
      </c>
      <c r="Q31" s="7">
        <f>F31/1000</f>
        <v>12.209</v>
      </c>
      <c r="R31" s="7">
        <f>G31/1000</f>
        <v>12.875999999999999</v>
      </c>
      <c r="S31" s="7">
        <f>H31/1000</f>
        <v>13.029</v>
      </c>
    </row>
    <row r="32" spans="1:21" x14ac:dyDescent="0.25">
      <c r="A32" t="s">
        <v>5</v>
      </c>
      <c r="B32" t="s">
        <v>42</v>
      </c>
      <c r="C32">
        <v>26276</v>
      </c>
      <c r="D32">
        <v>23653</v>
      </c>
      <c r="E32">
        <v>24661</v>
      </c>
      <c r="F32">
        <v>25225</v>
      </c>
      <c r="G32">
        <v>25935</v>
      </c>
      <c r="H32">
        <v>26484</v>
      </c>
      <c r="I32" t="s">
        <v>40</v>
      </c>
      <c r="J32" t="s">
        <v>40</v>
      </c>
      <c r="N32">
        <f t="shared" si="14"/>
        <v>26.276</v>
      </c>
      <c r="O32" s="7">
        <f>D32/1000</f>
        <v>23.652999999999999</v>
      </c>
      <c r="P32" s="7">
        <f>E32/1000</f>
        <v>24.661000000000001</v>
      </c>
      <c r="Q32" s="7">
        <f>F32/1000</f>
        <v>25.225000000000001</v>
      </c>
      <c r="R32" s="7">
        <f>G32/1000</f>
        <v>25.934999999999999</v>
      </c>
      <c r="S32" s="7">
        <f t="shared" ref="S32:S40" si="15">H32/1000</f>
        <v>26.484000000000002</v>
      </c>
    </row>
    <row r="33" spans="1:28" x14ac:dyDescent="0.25">
      <c r="A33" t="s">
        <v>10</v>
      </c>
      <c r="B33" t="s">
        <v>43</v>
      </c>
      <c r="C33">
        <v>54755</v>
      </c>
      <c r="D33">
        <v>48890</v>
      </c>
      <c r="E33">
        <v>53307</v>
      </c>
      <c r="F33">
        <v>57028</v>
      </c>
      <c r="G33">
        <v>66715</v>
      </c>
      <c r="H33">
        <v>72945</v>
      </c>
      <c r="I33" t="s">
        <v>40</v>
      </c>
      <c r="J33" t="s">
        <v>40</v>
      </c>
      <c r="N33">
        <f t="shared" si="14"/>
        <v>54.755000000000003</v>
      </c>
      <c r="O33" s="7">
        <f>D33/1000</f>
        <v>48.89</v>
      </c>
      <c r="P33" s="7">
        <f>E33/1000</f>
        <v>53.307000000000002</v>
      </c>
      <c r="Q33" s="7">
        <f>F33/1000</f>
        <v>57.027999999999999</v>
      </c>
      <c r="R33" s="7">
        <f>G33/1000</f>
        <v>66.715000000000003</v>
      </c>
      <c r="S33" s="7">
        <f t="shared" si="15"/>
        <v>72.944999999999993</v>
      </c>
    </row>
    <row r="34" spans="1:28" x14ac:dyDescent="0.25">
      <c r="A34" t="s">
        <v>11</v>
      </c>
      <c r="B34" t="s">
        <v>44</v>
      </c>
      <c r="C34">
        <v>2018</v>
      </c>
      <c r="D34">
        <v>1913</v>
      </c>
      <c r="E34">
        <v>1998</v>
      </c>
      <c r="F34">
        <v>2229</v>
      </c>
      <c r="G34">
        <v>2604</v>
      </c>
      <c r="H34">
        <v>2729</v>
      </c>
      <c r="I34" t="s">
        <v>40</v>
      </c>
      <c r="J34" t="s">
        <v>40</v>
      </c>
      <c r="N34">
        <f t="shared" si="14"/>
        <v>2.0179999999999998</v>
      </c>
      <c r="O34" s="7">
        <f>D34/1000</f>
        <v>1.913</v>
      </c>
      <c r="P34" s="7">
        <f>E34/1000</f>
        <v>1.998</v>
      </c>
      <c r="Q34" s="7">
        <f>F34/1000</f>
        <v>2.2290000000000001</v>
      </c>
      <c r="R34" s="7">
        <f>G34/1000</f>
        <v>2.6040000000000001</v>
      </c>
      <c r="S34" s="7">
        <f t="shared" si="15"/>
        <v>2.7290000000000001</v>
      </c>
    </row>
    <row r="35" spans="1:28" x14ac:dyDescent="0.25">
      <c r="A35" t="s">
        <v>13</v>
      </c>
      <c r="B35" t="s">
        <v>45</v>
      </c>
      <c r="C35">
        <v>198442</v>
      </c>
      <c r="D35">
        <v>191446</v>
      </c>
      <c r="E35">
        <v>201268</v>
      </c>
      <c r="F35">
        <v>215432</v>
      </c>
      <c r="G35">
        <v>223870</v>
      </c>
      <c r="H35">
        <v>230871</v>
      </c>
      <c r="I35">
        <v>235914</v>
      </c>
      <c r="J35">
        <v>259002</v>
      </c>
      <c r="N35">
        <f t="shared" si="14"/>
        <v>198.44200000000001</v>
      </c>
      <c r="O35" s="7">
        <f>D35/1000</f>
        <v>191.446</v>
      </c>
      <c r="P35" s="7">
        <f>E35/1000</f>
        <v>201.268</v>
      </c>
      <c r="Q35" s="7">
        <f>F35/1000</f>
        <v>215.43199999999999</v>
      </c>
      <c r="R35" s="7">
        <f>G35/1000</f>
        <v>223.87</v>
      </c>
      <c r="S35" s="7">
        <f t="shared" si="15"/>
        <v>230.87100000000001</v>
      </c>
      <c r="T35" s="7">
        <f>I35/1000</f>
        <v>235.91399999999999</v>
      </c>
      <c r="U35" s="7">
        <f>J35/1000</f>
        <v>259.00200000000001</v>
      </c>
    </row>
    <row r="36" spans="1:28" x14ac:dyDescent="0.25">
      <c r="A36" t="s">
        <v>15</v>
      </c>
      <c r="B36" t="s">
        <v>46</v>
      </c>
      <c r="C36">
        <v>29535</v>
      </c>
      <c r="D36">
        <v>24099</v>
      </c>
      <c r="E36">
        <v>25764</v>
      </c>
      <c r="F36">
        <v>27572</v>
      </c>
      <c r="G36">
        <v>28479</v>
      </c>
      <c r="H36">
        <v>30220</v>
      </c>
      <c r="I36" t="s">
        <v>40</v>
      </c>
      <c r="J36" t="s">
        <v>40</v>
      </c>
      <c r="N36">
        <f t="shared" si="14"/>
        <v>29.535</v>
      </c>
      <c r="O36" s="7">
        <f>D36/1000</f>
        <v>24.099</v>
      </c>
      <c r="P36" s="7">
        <f>E36/1000</f>
        <v>25.763999999999999</v>
      </c>
      <c r="Q36" s="7">
        <f>F36/1000</f>
        <v>27.571999999999999</v>
      </c>
      <c r="R36" s="7">
        <f>G36/1000</f>
        <v>28.478999999999999</v>
      </c>
      <c r="S36" s="7">
        <f t="shared" si="15"/>
        <v>30.22</v>
      </c>
    </row>
    <row r="37" spans="1:28" x14ac:dyDescent="0.25">
      <c r="A37" t="s">
        <v>16</v>
      </c>
      <c r="B37" t="s">
        <v>47</v>
      </c>
      <c r="C37">
        <v>1989</v>
      </c>
      <c r="D37">
        <v>1565</v>
      </c>
      <c r="E37">
        <v>1741</v>
      </c>
      <c r="F37">
        <v>1891</v>
      </c>
      <c r="G37">
        <v>2008</v>
      </c>
      <c r="H37">
        <v>2324</v>
      </c>
      <c r="I37" t="s">
        <v>40</v>
      </c>
      <c r="J37" t="s">
        <v>40</v>
      </c>
      <c r="N37">
        <f t="shared" si="14"/>
        <v>1.9890000000000001</v>
      </c>
      <c r="O37" s="7">
        <f>D37/1000</f>
        <v>1.5649999999999999</v>
      </c>
      <c r="P37" s="7">
        <f>E37/1000</f>
        <v>1.7410000000000001</v>
      </c>
      <c r="Q37" s="7">
        <f>F37/1000</f>
        <v>1.891</v>
      </c>
      <c r="R37" s="7">
        <f>G37/1000</f>
        <v>2.008</v>
      </c>
      <c r="S37" s="7">
        <f t="shared" si="15"/>
        <v>2.3239999999999998</v>
      </c>
    </row>
    <row r="38" spans="1:28" x14ac:dyDescent="0.25">
      <c r="A38" t="s">
        <v>18</v>
      </c>
      <c r="B38" t="s">
        <v>48</v>
      </c>
      <c r="C38">
        <v>2449</v>
      </c>
      <c r="D38">
        <v>2329</v>
      </c>
      <c r="E38">
        <v>2357</v>
      </c>
      <c r="F38">
        <v>2365</v>
      </c>
      <c r="G38">
        <v>2399</v>
      </c>
      <c r="H38">
        <v>2484</v>
      </c>
      <c r="I38" t="s">
        <v>40</v>
      </c>
      <c r="J38" t="s">
        <v>40</v>
      </c>
      <c r="N38">
        <f t="shared" si="14"/>
        <v>2.4489999999999998</v>
      </c>
      <c r="O38" s="7">
        <f>D38/1000</f>
        <v>2.3290000000000002</v>
      </c>
      <c r="P38" s="7">
        <f>E38/1000</f>
        <v>2.3570000000000002</v>
      </c>
      <c r="Q38" s="7">
        <f>F38/1000</f>
        <v>2.3650000000000002</v>
      </c>
      <c r="R38" s="7">
        <f>G38/1000</f>
        <v>2.399</v>
      </c>
      <c r="S38" s="7">
        <f t="shared" si="15"/>
        <v>2.484</v>
      </c>
    </row>
    <row r="39" spans="1:28" x14ac:dyDescent="0.25">
      <c r="A39" t="s">
        <v>22</v>
      </c>
      <c r="B39" t="s">
        <v>49</v>
      </c>
      <c r="C39">
        <v>5295</v>
      </c>
      <c r="D39">
        <v>4601</v>
      </c>
      <c r="E39">
        <v>4805</v>
      </c>
      <c r="F39">
        <v>5105</v>
      </c>
      <c r="G39">
        <v>5027</v>
      </c>
      <c r="H39">
        <v>5321</v>
      </c>
      <c r="I39" t="s">
        <v>40</v>
      </c>
      <c r="J39" t="s">
        <v>40</v>
      </c>
      <c r="N39">
        <f t="shared" si="14"/>
        <v>5.2949999999999999</v>
      </c>
      <c r="O39" s="7">
        <f>D39/1000</f>
        <v>4.601</v>
      </c>
      <c r="P39" s="7">
        <f>E39/1000</f>
        <v>4.8049999999999997</v>
      </c>
      <c r="Q39" s="7">
        <f>F39/1000</f>
        <v>5.1050000000000004</v>
      </c>
      <c r="R39" s="7">
        <f>G39/1000</f>
        <v>5.0270000000000001</v>
      </c>
      <c r="S39" s="7">
        <f t="shared" si="15"/>
        <v>5.3209999999999997</v>
      </c>
    </row>
    <row r="40" spans="1:28" x14ac:dyDescent="0.25">
      <c r="A40" t="s">
        <v>24</v>
      </c>
      <c r="B40" t="s">
        <v>50</v>
      </c>
      <c r="C40">
        <v>85923</v>
      </c>
      <c r="D40">
        <v>84549</v>
      </c>
      <c r="E40">
        <v>89904</v>
      </c>
      <c r="F40">
        <v>92646</v>
      </c>
      <c r="G40">
        <v>97440</v>
      </c>
      <c r="H40">
        <v>104569</v>
      </c>
      <c r="I40" t="s">
        <v>40</v>
      </c>
      <c r="J40" t="s">
        <v>40</v>
      </c>
      <c r="N40">
        <f t="shared" si="14"/>
        <v>85.923000000000002</v>
      </c>
      <c r="O40" s="7">
        <f>D40/1000</f>
        <v>84.549000000000007</v>
      </c>
      <c r="P40" s="7">
        <f>E40/1000</f>
        <v>89.903999999999996</v>
      </c>
      <c r="Q40" s="7">
        <f>F40/1000</f>
        <v>92.646000000000001</v>
      </c>
      <c r="R40" s="7">
        <f>G40/1000</f>
        <v>97.44</v>
      </c>
      <c r="S40" s="7">
        <f t="shared" si="15"/>
        <v>104.569</v>
      </c>
    </row>
    <row r="42" spans="1:28" ht="18" x14ac:dyDescent="0.25">
      <c r="C42" s="17" t="s">
        <v>78</v>
      </c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</row>
    <row r="43" spans="1:28" x14ac:dyDescent="0.25">
      <c r="B43" s="4" t="s">
        <v>51</v>
      </c>
      <c r="C43">
        <v>1867.6</v>
      </c>
      <c r="D43">
        <v>1927.1</v>
      </c>
      <c r="E43">
        <v>1991.9</v>
      </c>
      <c r="F43">
        <v>2050.1999999999998</v>
      </c>
      <c r="G43">
        <v>2126.5</v>
      </c>
      <c r="H43">
        <v>2101.1999999999998</v>
      </c>
      <c r="I43">
        <v>2185.1</v>
      </c>
      <c r="J43">
        <v>2321.1999999999998</v>
      </c>
      <c r="K43">
        <v>2359.9</v>
      </c>
      <c r="N43">
        <f t="shared" ref="N43:N52" si="16">C43-(N16+N29)</f>
        <v>515.05399999999986</v>
      </c>
      <c r="O43" s="7">
        <f>D43-(O16+O29)</f>
        <v>570.86699999999973</v>
      </c>
      <c r="P43" s="7">
        <f>E43-(P16+P29)</f>
        <v>599.57000000000016</v>
      </c>
      <c r="Q43" s="7">
        <f>F43-(Q16+Q29)</f>
        <v>591.10599999999977</v>
      </c>
      <c r="R43" s="7">
        <f>G43-(R16+R29)</f>
        <v>609.45800000000008</v>
      </c>
      <c r="S43" s="7">
        <f>H43-(S16+S29)</f>
        <v>556.80199999999991</v>
      </c>
      <c r="T43" s="7">
        <f>I43-(T16+T29)</f>
        <v>577.21099999999979</v>
      </c>
      <c r="U43" s="7">
        <f>J43-(U16+U29)</f>
        <v>605.18100000000004</v>
      </c>
    </row>
    <row r="44" spans="1:28" x14ac:dyDescent="0.25">
      <c r="B44" s="4" t="s">
        <v>39</v>
      </c>
      <c r="C44">
        <v>1015.2</v>
      </c>
      <c r="D44">
        <v>1061.7</v>
      </c>
      <c r="E44">
        <v>1102</v>
      </c>
      <c r="F44">
        <v>1134.0999999999999</v>
      </c>
      <c r="G44">
        <v>1184</v>
      </c>
      <c r="H44">
        <v>1190.5</v>
      </c>
      <c r="I44">
        <v>1230.7</v>
      </c>
      <c r="J44">
        <v>1296.4000000000001</v>
      </c>
      <c r="K44">
        <v>1342.7</v>
      </c>
      <c r="N44">
        <f t="shared" si="16"/>
        <v>164.7650000000001</v>
      </c>
      <c r="O44" s="7">
        <f>D44-(O17+O30)</f>
        <v>209.47600000000011</v>
      </c>
      <c r="P44" s="7">
        <f>E44-(P17+P30)</f>
        <v>230.76800000000003</v>
      </c>
      <c r="Q44" s="7">
        <f>F44-(Q17+Q30)</f>
        <v>224.89599999999996</v>
      </c>
      <c r="R44" s="7">
        <f>G44-(R17+R30)</f>
        <v>234.42200000000003</v>
      </c>
      <c r="S44" s="7">
        <f>H44-(S17+S30)</f>
        <v>224.01499999999999</v>
      </c>
      <c r="T44" s="7">
        <f>I44-(T17+T30)</f>
        <v>219.35799999999995</v>
      </c>
      <c r="U44" s="7">
        <f>J44-(U17+U30)</f>
        <v>210.80600000000004</v>
      </c>
    </row>
    <row r="45" spans="1:28" x14ac:dyDescent="0.25">
      <c r="B45" s="4" t="s">
        <v>52</v>
      </c>
      <c r="C45">
        <v>127.2</v>
      </c>
      <c r="D45">
        <v>137.6</v>
      </c>
      <c r="E45">
        <v>141.6</v>
      </c>
      <c r="F45">
        <v>143.9</v>
      </c>
      <c r="G45">
        <v>147.1</v>
      </c>
      <c r="H45">
        <v>145.69999999999999</v>
      </c>
      <c r="I45">
        <v>149.5</v>
      </c>
      <c r="J45">
        <v>159.80000000000001</v>
      </c>
      <c r="K45">
        <v>166.2</v>
      </c>
      <c r="N45">
        <f t="shared" si="16"/>
        <v>29.227000000000004</v>
      </c>
      <c r="O45" s="7">
        <f>D45-(O18+O31)</f>
        <v>35.686999999999998</v>
      </c>
      <c r="P45" s="7">
        <f>E45-(P18+P31)</f>
        <v>38.040000000000006</v>
      </c>
      <c r="Q45" s="7">
        <f>F45-(Q18+Q31)</f>
        <v>36.368000000000009</v>
      </c>
      <c r="R45" s="7">
        <f>G45-(R18+R31)</f>
        <v>37.073999999999984</v>
      </c>
      <c r="S45" s="7">
        <f>H45-(S18+S31)</f>
        <v>36.99799999999999</v>
      </c>
      <c r="T45" s="7">
        <f>I45-(T18+T31)</f>
        <v>50.027000000000001</v>
      </c>
      <c r="U45" s="7">
        <f>J45-(U18+U31)</f>
        <v>54.427000000000007</v>
      </c>
    </row>
    <row r="46" spans="1:28" x14ac:dyDescent="0.25">
      <c r="B46" s="4" t="s">
        <v>53</v>
      </c>
      <c r="C46">
        <v>144.5</v>
      </c>
      <c r="D46">
        <v>152.5</v>
      </c>
      <c r="E46">
        <v>158.19999999999999</v>
      </c>
      <c r="F46">
        <v>160.9</v>
      </c>
      <c r="G46">
        <v>152.1</v>
      </c>
      <c r="H46">
        <v>143.30000000000001</v>
      </c>
      <c r="I46">
        <v>148.1</v>
      </c>
      <c r="J46">
        <v>155.69999999999999</v>
      </c>
      <c r="K46">
        <v>160.5</v>
      </c>
      <c r="N46">
        <f t="shared" si="16"/>
        <v>34.991</v>
      </c>
      <c r="O46" s="7">
        <f>D46-(O19+O32)</f>
        <v>40.436000000000007</v>
      </c>
      <c r="P46" s="7">
        <f>E46-(P19+P32)</f>
        <v>44.85799999999999</v>
      </c>
      <c r="Q46" s="7">
        <f>F46-(Q19+Q32)</f>
        <v>43.054000000000002</v>
      </c>
      <c r="R46" s="7">
        <f>G46-(R19+R32)</f>
        <v>31.541999999999987</v>
      </c>
      <c r="S46" s="7">
        <f>H46-(S19+S32)</f>
        <v>26.064999999999998</v>
      </c>
      <c r="T46" s="7">
        <f>I46-(T19+T32)</f>
        <v>53.25</v>
      </c>
      <c r="U46" s="7">
        <f>J46-(U19+U32)</f>
        <v>55.345999999999989</v>
      </c>
    </row>
    <row r="47" spans="1:28" x14ac:dyDescent="0.25">
      <c r="B47" s="4" t="s">
        <v>54</v>
      </c>
      <c r="C47">
        <v>104.2</v>
      </c>
      <c r="D47">
        <v>115.3</v>
      </c>
      <c r="E47">
        <v>122.8</v>
      </c>
      <c r="F47">
        <v>132.5</v>
      </c>
      <c r="G47">
        <v>145.80000000000001</v>
      </c>
      <c r="H47">
        <v>154.80000000000001</v>
      </c>
      <c r="I47">
        <v>158.1</v>
      </c>
      <c r="J47">
        <v>162.4</v>
      </c>
      <c r="K47">
        <v>166.2</v>
      </c>
      <c r="N47">
        <f t="shared" si="16"/>
        <v>-3.0959999999999894</v>
      </c>
      <c r="O47" s="7">
        <f>D47-(O20+O33)</f>
        <v>9.5729999999999933</v>
      </c>
      <c r="P47" s="7">
        <f>E47-(P20+P33)</f>
        <v>10.177999999999997</v>
      </c>
      <c r="Q47" s="7">
        <f>F47-(Q20+Q33)</f>
        <v>10.75200000000001</v>
      </c>
      <c r="R47" s="7">
        <f>G47-(R20+R33)</f>
        <v>9.2200000000000273</v>
      </c>
      <c r="S47" s="7">
        <f>H47-(S20+S33)</f>
        <v>9.4390000000000214</v>
      </c>
      <c r="T47" s="7">
        <f>I47-(T20+T33)</f>
        <v>82.442999999999998</v>
      </c>
      <c r="U47" s="7">
        <f>J47-(U20+U33)</f>
        <v>82.288000000000011</v>
      </c>
    </row>
    <row r="48" spans="1:28" x14ac:dyDescent="0.25">
      <c r="B48" s="4" t="s">
        <v>55</v>
      </c>
      <c r="C48">
        <v>22</v>
      </c>
      <c r="D48">
        <v>22.4</v>
      </c>
      <c r="E48">
        <v>24</v>
      </c>
      <c r="F48">
        <v>25.7</v>
      </c>
      <c r="G48">
        <v>29.1</v>
      </c>
      <c r="H48">
        <v>30.2</v>
      </c>
      <c r="I48">
        <v>29.3</v>
      </c>
      <c r="J48">
        <v>30.2</v>
      </c>
      <c r="K48">
        <v>30.8</v>
      </c>
      <c r="N48">
        <f t="shared" si="16"/>
        <v>3.1419999999999995</v>
      </c>
      <c r="O48" s="7">
        <f>D48-(O21+O34)</f>
        <v>3.1849999999999987</v>
      </c>
      <c r="P48" s="7">
        <f>E48-(P21+P34)</f>
        <v>4.1080000000000005</v>
      </c>
      <c r="Q48" s="7">
        <f>F48-(Q21+Q34)</f>
        <v>4.7469999999999999</v>
      </c>
      <c r="R48" s="7">
        <f>G48-(R21+R34)</f>
        <v>6.2230000000000025</v>
      </c>
      <c r="S48" s="7">
        <f>H48-(S21+S34)</f>
        <v>6.5</v>
      </c>
      <c r="T48" s="7">
        <f>I48-(T21+T34)</f>
        <v>7.3580000000000005</v>
      </c>
      <c r="U48" s="7">
        <f>J48-(U21+U34)</f>
        <v>7.625</v>
      </c>
    </row>
    <row r="49" spans="1:21" x14ac:dyDescent="0.25">
      <c r="B49" s="4" t="s">
        <v>45</v>
      </c>
      <c r="C49">
        <v>852.4</v>
      </c>
      <c r="D49">
        <v>865.3</v>
      </c>
      <c r="E49">
        <v>889.9</v>
      </c>
      <c r="F49">
        <v>916.1</v>
      </c>
      <c r="G49">
        <v>942.5</v>
      </c>
      <c r="H49">
        <v>910.6</v>
      </c>
      <c r="I49">
        <v>954.4</v>
      </c>
      <c r="J49">
        <v>1024.8</v>
      </c>
      <c r="K49">
        <v>1017.2</v>
      </c>
      <c r="N49">
        <f t="shared" si="16"/>
        <v>350.28899999999999</v>
      </c>
      <c r="O49" s="7">
        <f>D49-(O22+O35)</f>
        <v>361.28999999999996</v>
      </c>
      <c r="P49" s="7">
        <f>E49-(P22+P35)</f>
        <v>368.80200000000002</v>
      </c>
      <c r="Q49" s="7">
        <f>F49-(Q22+Q35)</f>
        <v>366.20900000000006</v>
      </c>
      <c r="R49" s="7">
        <f>G49-(R22+R35)</f>
        <v>375.03600000000006</v>
      </c>
      <c r="S49" s="7">
        <f>H49-(S22+S35)</f>
        <v>332.68799999999999</v>
      </c>
      <c r="T49" s="7">
        <f>I49-(T22+T35)</f>
        <v>357.85299999999995</v>
      </c>
      <c r="U49" s="7">
        <f>J49-(U22+U35)</f>
        <v>394.375</v>
      </c>
    </row>
    <row r="50" spans="1:21" x14ac:dyDescent="0.25">
      <c r="B50" s="4" t="s">
        <v>56</v>
      </c>
      <c r="C50">
        <v>209.2</v>
      </c>
      <c r="D50">
        <v>219.3</v>
      </c>
      <c r="E50">
        <v>227.9</v>
      </c>
      <c r="F50">
        <v>238.5</v>
      </c>
      <c r="G50">
        <v>260.8</v>
      </c>
      <c r="H50">
        <v>263.39999999999998</v>
      </c>
      <c r="I50">
        <v>264</v>
      </c>
      <c r="J50">
        <v>268.89999999999998</v>
      </c>
      <c r="K50">
        <v>272.3</v>
      </c>
      <c r="N50">
        <f t="shared" si="16"/>
        <v>91.59899999999999</v>
      </c>
      <c r="O50" s="7">
        <f>D50-(O23+O36)</f>
        <v>103.31400000000001</v>
      </c>
      <c r="P50" s="7">
        <f>E50-(P23+P36)</f>
        <v>107.76400000000001</v>
      </c>
      <c r="Q50" s="7">
        <f>F50-(Q23+Q36)</f>
        <v>110.874</v>
      </c>
      <c r="R50" s="7">
        <f>G50-(R23+R36)</f>
        <v>128.97000000000003</v>
      </c>
      <c r="S50" s="7">
        <f>H50-(S23+S36)</f>
        <v>125.65599999999998</v>
      </c>
      <c r="T50" s="7">
        <f>I50-(T23+T36)</f>
        <v>150.208</v>
      </c>
      <c r="U50" s="7">
        <f>J50-(U23+U36)</f>
        <v>150.75099999999998</v>
      </c>
    </row>
    <row r="51" spans="1:21" x14ac:dyDescent="0.25">
      <c r="B51" s="4" t="s">
        <v>57</v>
      </c>
      <c r="C51">
        <v>15.1</v>
      </c>
      <c r="D51">
        <v>15.9</v>
      </c>
      <c r="E51">
        <v>16.7</v>
      </c>
      <c r="F51">
        <v>17.8</v>
      </c>
      <c r="G51">
        <v>17.899999999999999</v>
      </c>
      <c r="H51">
        <v>18.399999999999999</v>
      </c>
      <c r="I51">
        <v>18.3</v>
      </c>
      <c r="J51">
        <v>18.899999999999999</v>
      </c>
      <c r="K51">
        <v>18.7</v>
      </c>
      <c r="N51">
        <f t="shared" si="16"/>
        <v>2.1109999999999989</v>
      </c>
      <c r="O51" s="7">
        <f>D51-(O24+O37)</f>
        <v>3.1790000000000003</v>
      </c>
      <c r="P51" s="7">
        <f>E51-(P24+P37)</f>
        <v>3.4689999999999994</v>
      </c>
      <c r="Q51" s="7">
        <f>F51-(Q24+Q37)</f>
        <v>3.8280000000000012</v>
      </c>
      <c r="R51" s="7">
        <f>G51-(R24+R37)</f>
        <v>3.8759999999999977</v>
      </c>
      <c r="S51" s="7">
        <f>H51-(S24+S37)</f>
        <v>4.0429999999999993</v>
      </c>
      <c r="T51" s="7">
        <f>I51-(T24+T37)</f>
        <v>5.9870000000000001</v>
      </c>
      <c r="U51" s="7">
        <f>J51-(U24+U37)</f>
        <v>6.384999999999998</v>
      </c>
    </row>
    <row r="52" spans="1:21" x14ac:dyDescent="0.25">
      <c r="B52" s="4" t="s">
        <v>58</v>
      </c>
      <c r="C52">
        <v>10.1</v>
      </c>
      <c r="D52">
        <v>10</v>
      </c>
      <c r="E52">
        <v>10.199999999999999</v>
      </c>
      <c r="F52">
        <v>9.9</v>
      </c>
      <c r="G52">
        <v>9.6999999999999993</v>
      </c>
      <c r="H52">
        <v>9.6</v>
      </c>
      <c r="I52">
        <v>9.3000000000000007</v>
      </c>
      <c r="J52">
        <v>9.1999999999999993</v>
      </c>
      <c r="K52">
        <v>9.5</v>
      </c>
      <c r="N52">
        <f t="shared" si="16"/>
        <v>-0.49699999999999989</v>
      </c>
      <c r="O52" s="7">
        <f>D52-(O25+O38)</f>
        <v>-0.49600000000000044</v>
      </c>
      <c r="P52" s="7">
        <f>E52-(P25+P38)</f>
        <v>-0.35100000000000264</v>
      </c>
      <c r="Q52" s="7">
        <f>F52-(Q25+Q38)</f>
        <v>-0.83499999999999908</v>
      </c>
      <c r="R52" s="7">
        <f>G52-(R25+R38)</f>
        <v>-0.87300000000000111</v>
      </c>
      <c r="S52" s="7">
        <f>H52-(S25+S38)</f>
        <v>-0.94299999999999962</v>
      </c>
      <c r="T52" s="7">
        <f>I52-(T25+T38)</f>
        <v>1.4160000000000004</v>
      </c>
      <c r="U52" s="7">
        <f>J52-(U25+U38)</f>
        <v>1.4549999999999992</v>
      </c>
    </row>
    <row r="53" spans="1:21" x14ac:dyDescent="0.25">
      <c r="B53" s="4" t="s">
        <v>59</v>
      </c>
      <c r="C53">
        <v>304.60000000000002</v>
      </c>
      <c r="D53">
        <v>303.39999999999998</v>
      </c>
      <c r="E53">
        <v>320.3</v>
      </c>
      <c r="F53">
        <v>329.3</v>
      </c>
      <c r="G53">
        <v>331.9</v>
      </c>
      <c r="H53">
        <v>356</v>
      </c>
      <c r="I53">
        <v>362.1</v>
      </c>
      <c r="J53">
        <v>378.1</v>
      </c>
      <c r="K53">
        <v>392.9</v>
      </c>
      <c r="N53">
        <f>C53-(N26+N40)</f>
        <v>131.98600000000002</v>
      </c>
      <c r="O53" s="16">
        <f t="shared" ref="O53:T53" si="17">D53-(O26+O40)</f>
        <v>129.18799999999999</v>
      </c>
      <c r="P53" s="16">
        <f t="shared" si="17"/>
        <v>138.03100000000001</v>
      </c>
      <c r="Q53" s="16">
        <f t="shared" si="17"/>
        <v>139.41900000000001</v>
      </c>
      <c r="R53" s="16">
        <f t="shared" si="17"/>
        <v>133.97699999999998</v>
      </c>
      <c r="S53" s="16">
        <f t="shared" si="17"/>
        <v>152.42099999999999</v>
      </c>
      <c r="T53" s="16">
        <f t="shared" si="17"/>
        <v>259.459</v>
      </c>
    </row>
    <row r="55" spans="1:21" ht="21" x14ac:dyDescent="0.35">
      <c r="C55" s="19" t="s">
        <v>72</v>
      </c>
      <c r="D55" s="18"/>
      <c r="E55" s="18"/>
      <c r="F55" s="18"/>
      <c r="G55" s="18"/>
      <c r="H55" s="18"/>
      <c r="I55" s="18"/>
      <c r="J55" s="18"/>
      <c r="N55" s="8" t="s">
        <v>75</v>
      </c>
    </row>
    <row r="56" spans="1:21" x14ac:dyDescent="0.25">
      <c r="A56" s="2" t="s">
        <v>61</v>
      </c>
      <c r="B56" s="2" t="s">
        <v>51</v>
      </c>
      <c r="C56" s="2">
        <v>5592.9</v>
      </c>
      <c r="D56" s="2">
        <v>5771.3</v>
      </c>
      <c r="E56" s="2">
        <v>5939.3</v>
      </c>
      <c r="F56" s="2">
        <v>6025.5</v>
      </c>
      <c r="G56" s="2">
        <v>5705.5</v>
      </c>
      <c r="H56" s="2">
        <v>5551</v>
      </c>
      <c r="N56" s="10">
        <f t="shared" ref="N56:N66" si="18">C56/C43+(C56-C43)/C43</f>
        <v>4.9893981580638247</v>
      </c>
      <c r="O56" s="10">
        <f t="shared" ref="O56" si="19">D56/D43+(D56-D43)/D43</f>
        <v>4.9896217113797938</v>
      </c>
      <c r="P56" s="10">
        <f t="shared" ref="P56" si="20">E56/E43+(E56-E43)/E43</f>
        <v>4.9634519805211106</v>
      </c>
      <c r="Q56" s="10">
        <f t="shared" ref="Q56" si="21">F56/F43+(F56-F43)/F43</f>
        <v>4.8779631255487272</v>
      </c>
      <c r="R56" s="10">
        <f t="shared" ref="R56" si="22">G56/G43+(G56-G43)/G43</f>
        <v>4.3660945215142251</v>
      </c>
      <c r="S56" s="10">
        <f t="shared" ref="S56" si="23">H56/H43+(H56-H43)/H43</f>
        <v>4.2836474395583481</v>
      </c>
      <c r="T56" s="10"/>
    </row>
    <row r="57" spans="1:21" x14ac:dyDescent="0.25">
      <c r="A57" s="2" t="s">
        <v>62</v>
      </c>
      <c r="B57" s="7" t="s">
        <v>39</v>
      </c>
      <c r="C57" s="2">
        <v>2599.1</v>
      </c>
      <c r="D57" s="2">
        <v>2699.7</v>
      </c>
      <c r="E57" s="2">
        <v>2789.6</v>
      </c>
      <c r="F57" s="2">
        <v>2906.1</v>
      </c>
      <c r="G57" s="2">
        <v>2901.9</v>
      </c>
      <c r="H57" s="2">
        <v>2846.5</v>
      </c>
      <c r="N57" s="11">
        <f t="shared" si="18"/>
        <v>4.1203703703703702</v>
      </c>
      <c r="O57" s="11">
        <f>D57/D44+(D57-D44)/D44</f>
        <v>4.0856174060469055</v>
      </c>
      <c r="P57" s="11">
        <f>E57/E44+(E57-E44)/E44</f>
        <v>4.062794918330308</v>
      </c>
      <c r="Q57" s="11">
        <f>F57/F44+(F57-F44)/F44</f>
        <v>4.1249448902213208</v>
      </c>
      <c r="R57" s="11">
        <f>G57/G44+(G57-G44)/G44</f>
        <v>3.9018581081081081</v>
      </c>
      <c r="S57" s="11">
        <f>H57/H44+(H57-H44)/H44</f>
        <v>3.7820243595128096</v>
      </c>
    </row>
    <row r="58" spans="1:21" x14ac:dyDescent="0.25">
      <c r="A58" s="2" t="s">
        <v>63</v>
      </c>
      <c r="B58" s="7" t="s">
        <v>52</v>
      </c>
      <c r="C58" s="2">
        <v>326.8</v>
      </c>
      <c r="D58" s="2">
        <v>343.5</v>
      </c>
      <c r="E58" s="2">
        <v>350.6</v>
      </c>
      <c r="F58" s="2">
        <v>360.7</v>
      </c>
      <c r="G58" s="2">
        <v>351.7</v>
      </c>
      <c r="H58" s="2">
        <v>337.4</v>
      </c>
      <c r="N58" s="11">
        <f t="shared" si="18"/>
        <v>4.1383647798742142</v>
      </c>
      <c r="O58" s="11">
        <f>D58/D45+(D58-D45)/D45</f>
        <v>3.9927325581395348</v>
      </c>
      <c r="P58" s="11">
        <f>E58/E45+(E58-E45)/E45</f>
        <v>3.9519774011299438</v>
      </c>
      <c r="Q58" s="11">
        <f>F58/F45+(F58-F45)/F45</f>
        <v>4.0132036136205693</v>
      </c>
      <c r="R58" s="11">
        <f>G58/G45+(G58-G45)/G45</f>
        <v>3.7817811012916387</v>
      </c>
      <c r="S58" s="11">
        <f>H58/H45+(H58-H45)/H45</f>
        <v>3.6314344543582706</v>
      </c>
    </row>
    <row r="59" spans="1:21" x14ac:dyDescent="0.25">
      <c r="A59" s="2" t="s">
        <v>64</v>
      </c>
      <c r="B59" s="12" t="s">
        <v>53</v>
      </c>
      <c r="C59" s="2">
        <v>368.7</v>
      </c>
      <c r="D59" s="2">
        <v>404.5</v>
      </c>
      <c r="E59" s="2">
        <v>396.8</v>
      </c>
      <c r="F59" s="2">
        <v>408.8</v>
      </c>
      <c r="G59" s="2">
        <v>379</v>
      </c>
      <c r="H59" s="2">
        <v>350.7</v>
      </c>
      <c r="N59" s="11">
        <f t="shared" si="18"/>
        <v>4.1031141868512107</v>
      </c>
      <c r="O59" s="11">
        <f>D59/D46+(D59-D46)/D46</f>
        <v>4.304918032786885</v>
      </c>
      <c r="P59" s="11">
        <f>E59/E46+(E59-E46)/E46</f>
        <v>4.0164348925410875</v>
      </c>
      <c r="Q59" s="11">
        <f>F59/F46+(F59-F46)/F46</f>
        <v>4.0814170292106899</v>
      </c>
      <c r="R59" s="11">
        <f>G59/G46+(G59-G46)/G46</f>
        <v>3.9835634451019066</v>
      </c>
      <c r="S59" s="11">
        <f>H59/H46+(H59-H46)/H46</f>
        <v>3.8946266573621768</v>
      </c>
    </row>
    <row r="60" spans="1:21" x14ac:dyDescent="0.25">
      <c r="A60" s="2" t="s">
        <v>65</v>
      </c>
      <c r="B60" s="12" t="s">
        <v>54</v>
      </c>
      <c r="C60" s="2">
        <v>498.1</v>
      </c>
      <c r="D60" s="2">
        <v>513.20000000000005</v>
      </c>
      <c r="E60" s="2">
        <v>565.29999999999995</v>
      </c>
      <c r="F60" s="2">
        <v>628.6</v>
      </c>
      <c r="G60" s="2">
        <v>676.9</v>
      </c>
      <c r="H60" s="2">
        <v>700.5</v>
      </c>
      <c r="N60" s="11">
        <f t="shared" si="18"/>
        <v>8.5604606525911713</v>
      </c>
      <c r="O60" s="11">
        <f>D60/D47+(D60-D47)/D47</f>
        <v>7.9019947961838692</v>
      </c>
      <c r="P60" s="11">
        <f>E60/E47+(E60-E47)/E47</f>
        <v>8.2068403908794778</v>
      </c>
      <c r="Q60" s="11">
        <f>F60/F47+(F60-F47)/F47</f>
        <v>8.4883018867924527</v>
      </c>
      <c r="R60" s="11">
        <f>G60/G47+(G60-G47)/G47</f>
        <v>8.2853223593964316</v>
      </c>
      <c r="S60" s="11">
        <f>H60/H47+(H60-H47)/H47</f>
        <v>8.050387596899224</v>
      </c>
    </row>
    <row r="61" spans="1:21" x14ac:dyDescent="0.25">
      <c r="A61" s="2" t="s">
        <v>66</v>
      </c>
      <c r="B61" s="12" t="s">
        <v>55</v>
      </c>
      <c r="C61" s="2">
        <v>57.2</v>
      </c>
      <c r="D61" s="2">
        <v>65.7</v>
      </c>
      <c r="E61" s="2">
        <v>67.3</v>
      </c>
      <c r="F61" s="2">
        <v>68.900000000000006</v>
      </c>
      <c r="G61" s="2">
        <v>73.7</v>
      </c>
      <c r="H61" s="2">
        <v>74.099999999999994</v>
      </c>
      <c r="N61" s="11">
        <f t="shared" si="18"/>
        <v>4.2</v>
      </c>
      <c r="O61" s="11">
        <f>D61/D48+(D61-D48)/D48</f>
        <v>4.8660714285714288</v>
      </c>
      <c r="P61" s="11">
        <f>E61/E48+(E61-E48)/E48</f>
        <v>4.6083333333333334</v>
      </c>
      <c r="Q61" s="11">
        <f>F61/F48+(F61-F48)/F48</f>
        <v>4.3618677042801561</v>
      </c>
      <c r="R61" s="11">
        <f>G61/G48+(G61-G48)/G48</f>
        <v>4.065292096219931</v>
      </c>
      <c r="S61" s="11">
        <f>H61/H48+(H61-H48)/H48</f>
        <v>3.9072847682119205</v>
      </c>
    </row>
    <row r="62" spans="1:21" x14ac:dyDescent="0.25">
      <c r="A62" s="2" t="s">
        <v>67</v>
      </c>
      <c r="B62" s="7" t="s">
        <v>45</v>
      </c>
      <c r="C62" s="2">
        <v>2993.7</v>
      </c>
      <c r="D62" s="2">
        <v>3071.6</v>
      </c>
      <c r="E62" s="2">
        <v>3149.8</v>
      </c>
      <c r="F62" s="2">
        <v>3119.4</v>
      </c>
      <c r="G62" s="2">
        <v>2803.6</v>
      </c>
      <c r="H62" s="2">
        <v>2704.5</v>
      </c>
      <c r="N62" s="11">
        <f t="shared" si="18"/>
        <v>6.0241670577193798</v>
      </c>
      <c r="O62" s="11">
        <f>D62/D49+(D62-D49)/D49</f>
        <v>6.0995030625216691</v>
      </c>
      <c r="P62" s="11">
        <f>E62/E49+(E62-E49)/E49</f>
        <v>6.0789976401842907</v>
      </c>
      <c r="Q62" s="11">
        <f>F62/F49+(F62-F49)/F49</f>
        <v>5.8101735618382273</v>
      </c>
      <c r="R62" s="11">
        <f>G62/G49+(G62-G49)/G49</f>
        <v>4.9492838196286471</v>
      </c>
      <c r="S62" s="11">
        <f>H62/H49+(H62-H49)/H49</f>
        <v>4.9400395343729411</v>
      </c>
    </row>
    <row r="63" spans="1:21" x14ac:dyDescent="0.25">
      <c r="A63" s="2" t="s">
        <v>68</v>
      </c>
      <c r="B63" s="7" t="s">
        <v>56</v>
      </c>
      <c r="C63" s="2">
        <v>856</v>
      </c>
      <c r="D63" s="2">
        <v>895.9</v>
      </c>
      <c r="E63" s="2">
        <v>920</v>
      </c>
      <c r="F63" s="2">
        <v>948.8</v>
      </c>
      <c r="G63" s="2">
        <v>946.2</v>
      </c>
      <c r="H63" s="2">
        <v>936.7</v>
      </c>
      <c r="N63" s="11">
        <f t="shared" si="18"/>
        <v>7.1835564053537286</v>
      </c>
      <c r="O63" s="11">
        <f>D63/D50+(D63-D50)/D50</f>
        <v>7.1705426356589133</v>
      </c>
      <c r="P63" s="11">
        <f>E63/E50+(E63-E50)/E50</f>
        <v>7.0737165423431332</v>
      </c>
      <c r="Q63" s="11">
        <f>F63/F50+(F63-F50)/F50</f>
        <v>6.9563941299790351</v>
      </c>
      <c r="R63" s="11">
        <f>G63/G50+(G63-G50)/G50</f>
        <v>6.2561349693251538</v>
      </c>
      <c r="S63" s="11">
        <f>H63/H50+(H63-H50)/H50</f>
        <v>6.1123766135155666</v>
      </c>
    </row>
    <row r="64" spans="1:21" x14ac:dyDescent="0.25">
      <c r="A64" s="2" t="s">
        <v>69</v>
      </c>
      <c r="B64" s="7" t="s">
        <v>57</v>
      </c>
      <c r="C64" s="2">
        <v>52.9</v>
      </c>
      <c r="D64" s="2">
        <v>51.7</v>
      </c>
      <c r="E64" s="2">
        <v>54</v>
      </c>
      <c r="F64" s="2">
        <v>55.8</v>
      </c>
      <c r="G64" s="2">
        <v>53.6</v>
      </c>
      <c r="H64" s="2">
        <v>52.3</v>
      </c>
      <c r="N64" s="11">
        <f t="shared" si="18"/>
        <v>6.0066225165562912</v>
      </c>
      <c r="O64" s="11">
        <f>D64/D51+(D64-D51)/D51</f>
        <v>5.5031446540880502</v>
      </c>
      <c r="P64" s="11">
        <f>E64/E51+(E64-E51)/E51</f>
        <v>5.4670658682634734</v>
      </c>
      <c r="Q64" s="11">
        <f>F64/F51+(F64-F51)/F51</f>
        <v>5.2696629213483144</v>
      </c>
      <c r="R64" s="11">
        <f>G64/G51+(G64-G51)/G51</f>
        <v>4.9888268156424589</v>
      </c>
      <c r="S64" s="11">
        <f>H64/H51+(H64-H51)/H51</f>
        <v>4.6847826086956523</v>
      </c>
    </row>
    <row r="65" spans="1:19" x14ac:dyDescent="0.25">
      <c r="A65" s="2" t="s">
        <v>70</v>
      </c>
      <c r="B65" s="7" t="s">
        <v>58</v>
      </c>
      <c r="C65" s="2">
        <v>24.8</v>
      </c>
      <c r="D65" s="2">
        <v>19.2</v>
      </c>
      <c r="E65" s="2">
        <v>19.5</v>
      </c>
      <c r="F65" s="2">
        <v>19.100000000000001</v>
      </c>
      <c r="G65" s="2">
        <v>18.7</v>
      </c>
      <c r="H65" s="2">
        <v>18.3</v>
      </c>
      <c r="N65" s="11">
        <f t="shared" si="18"/>
        <v>3.9108910891089108</v>
      </c>
      <c r="O65" s="11">
        <f>D65/D52+(D65-D52)/D52</f>
        <v>2.84</v>
      </c>
      <c r="P65" s="11">
        <f>E65/E52+(E65-E52)/E52</f>
        <v>2.8235294117647061</v>
      </c>
      <c r="Q65" s="11">
        <f>F65/F52+(F65-F52)/F52</f>
        <v>2.8585858585858586</v>
      </c>
      <c r="R65" s="11">
        <f>G65/G52+(G65-G52)/G52</f>
        <v>2.8556701030927836</v>
      </c>
      <c r="S65" s="11">
        <f>H65/H52+(H65-H52)/H52</f>
        <v>2.8125000000000004</v>
      </c>
    </row>
    <row r="66" spans="1:19" x14ac:dyDescent="0.25">
      <c r="A66" s="2" t="s">
        <v>71</v>
      </c>
      <c r="B66" s="7" t="s">
        <v>59</v>
      </c>
      <c r="C66" s="2">
        <v>782.3</v>
      </c>
      <c r="D66" s="2">
        <v>792.8</v>
      </c>
      <c r="E66" s="2">
        <v>830.8</v>
      </c>
      <c r="F66" s="2">
        <v>830.4</v>
      </c>
      <c r="G66" s="2">
        <v>785.5</v>
      </c>
      <c r="H66" s="2">
        <v>777.5</v>
      </c>
      <c r="N66" s="11">
        <f t="shared" si="18"/>
        <v>4.1365725541694021</v>
      </c>
      <c r="O66" s="11">
        <f>D66/D53+(D66-D53)/D53</f>
        <v>4.2261041529334209</v>
      </c>
      <c r="P66" s="11">
        <f>E66/E53+(E66-E53)/E53</f>
        <v>4.1876365906962221</v>
      </c>
      <c r="Q66" s="11">
        <f>F66/F53+(F66-F53)/F53</f>
        <v>4.0434254479198293</v>
      </c>
      <c r="R66" s="11">
        <f>G66/G53+(G66-G53)/G53</f>
        <v>3.7333534197047307</v>
      </c>
      <c r="S66" s="11">
        <f>H66/H53+(H66-H53)/H53</f>
        <v>3.367977528089888</v>
      </c>
    </row>
    <row r="68" spans="1:19" ht="21" x14ac:dyDescent="0.35">
      <c r="B68" s="13" t="s">
        <v>76</v>
      </c>
      <c r="N68" s="13" t="s">
        <v>77</v>
      </c>
    </row>
    <row r="69" spans="1:19" x14ac:dyDescent="0.25">
      <c r="B69" s="7" t="s">
        <v>51</v>
      </c>
      <c r="C69" s="14">
        <f>N43/N16</f>
        <v>0.58372518153083153</v>
      </c>
      <c r="D69" s="14">
        <f t="shared" ref="D69:H69" si="24">O43/O16</f>
        <v>0.62257496360196052</v>
      </c>
      <c r="E69" s="14">
        <f t="shared" si="24"/>
        <v>0.64343488651863512</v>
      </c>
      <c r="F69" s="14">
        <f t="shared" si="24"/>
        <v>0.60749749747692205</v>
      </c>
      <c r="G69" s="14">
        <f t="shared" si="24"/>
        <v>0.60571528525242535</v>
      </c>
      <c r="H69" s="14">
        <f t="shared" si="24"/>
        <v>0.54969445075177947</v>
      </c>
      <c r="J69" t="s">
        <v>86</v>
      </c>
      <c r="N69">
        <f>N16/N56</f>
        <v>176.8463794724303</v>
      </c>
      <c r="O69" s="15">
        <f t="shared" ref="O69:S69" si="25">O16/O56</f>
        <v>183.77044454266547</v>
      </c>
      <c r="P69" s="15">
        <f t="shared" si="25"/>
        <v>187.73768813658754</v>
      </c>
      <c r="Q69" s="15">
        <f t="shared" si="25"/>
        <v>199.47219258459322</v>
      </c>
      <c r="R69" s="15">
        <f t="shared" si="25"/>
        <v>230.45286698260543</v>
      </c>
      <c r="S69" s="15">
        <f t="shared" si="25"/>
        <v>236.46437161141228</v>
      </c>
    </row>
    <row r="70" spans="1:19" x14ac:dyDescent="0.25">
      <c r="B70" s="16" t="s">
        <v>39</v>
      </c>
      <c r="C70" s="14">
        <f>N44/N17</f>
        <v>0.28472164620659163</v>
      </c>
      <c r="D70" s="14">
        <f t="shared" ref="D70:H71" si="26">O44/O17</f>
        <v>0.3465959386545906</v>
      </c>
      <c r="E70" s="14">
        <f t="shared" si="26"/>
        <v>0.37707374382554171</v>
      </c>
      <c r="F70" s="14">
        <f t="shared" si="26"/>
        <v>0.35219298451670084</v>
      </c>
      <c r="G70" s="14">
        <f t="shared" si="26"/>
        <v>0.35379913520529443</v>
      </c>
      <c r="H70" s="14">
        <f t="shared" si="26"/>
        <v>0.33641492801352774</v>
      </c>
      <c r="J70" s="16" t="s">
        <v>52</v>
      </c>
      <c r="N70">
        <f>N18/N58</f>
        <v>20.284098784194526</v>
      </c>
      <c r="O70" s="15">
        <f t="shared" ref="O70:S70" si="27">O18/O58</f>
        <v>22.610079359301057</v>
      </c>
      <c r="P70" s="15">
        <f t="shared" si="27"/>
        <v>23.075030736240169</v>
      </c>
      <c r="Q70" s="15">
        <f t="shared" si="27"/>
        <v>23.752345800865804</v>
      </c>
      <c r="R70" s="15">
        <f t="shared" si="27"/>
        <v>25.688953801905445</v>
      </c>
      <c r="S70" s="15">
        <f t="shared" si="27"/>
        <v>26.345787374787374</v>
      </c>
    </row>
    <row r="71" spans="1:19" x14ac:dyDescent="0.25">
      <c r="B71" s="16" t="s">
        <v>52</v>
      </c>
      <c r="C71" s="14">
        <f>N45/N18</f>
        <v>0.34817673897763962</v>
      </c>
      <c r="D71" s="14">
        <f t="shared" si="26"/>
        <v>0.39530993841109485</v>
      </c>
      <c r="E71" s="14">
        <f t="shared" si="26"/>
        <v>0.41714185454864472</v>
      </c>
      <c r="F71" s="14">
        <f t="shared" si="26"/>
        <v>0.38152387146858591</v>
      </c>
      <c r="G71" s="14">
        <f t="shared" si="26"/>
        <v>0.38161605764282019</v>
      </c>
      <c r="H71" s="14">
        <f t="shared" si="26"/>
        <v>0.3867130747441806</v>
      </c>
      <c r="J71" s="16" t="s">
        <v>53</v>
      </c>
      <c r="N71">
        <f>N19/N59</f>
        <v>20.285323832012146</v>
      </c>
      <c r="O71" s="15">
        <f t="shared" ref="O71:S71" si="28">O19/O59</f>
        <v>20.537208682406703</v>
      </c>
      <c r="P71" s="15">
        <f t="shared" si="28"/>
        <v>22.079531318854261</v>
      </c>
      <c r="Q71" s="15">
        <f t="shared" si="28"/>
        <v>22.69334384041419</v>
      </c>
      <c r="R71" s="15">
        <f t="shared" si="28"/>
        <v>23.753355834296091</v>
      </c>
      <c r="S71" s="15">
        <f t="shared" si="28"/>
        <v>23.301591650241896</v>
      </c>
    </row>
    <row r="72" spans="1:19" x14ac:dyDescent="0.25">
      <c r="B72" s="16" t="s">
        <v>53</v>
      </c>
      <c r="C72" s="14">
        <f>N46/N20</f>
        <v>0.66597514322148421</v>
      </c>
      <c r="D72" s="14">
        <f t="shared" ref="D72:H72" si="29">O46/O20</f>
        <v>0.71143797174375856</v>
      </c>
      <c r="E72" s="14">
        <f t="shared" si="29"/>
        <v>0.75626738599005294</v>
      </c>
      <c r="F72" s="14">
        <f t="shared" si="29"/>
        <v>0.66523485784919656</v>
      </c>
      <c r="G72" s="14">
        <f t="shared" si="29"/>
        <v>0.45147069348028324</v>
      </c>
      <c r="H72" s="14">
        <f t="shared" si="29"/>
        <v>0.35993426866990719</v>
      </c>
      <c r="J72" s="16" t="s">
        <v>54</v>
      </c>
      <c r="N72">
        <f>N20/N60</f>
        <v>6.1376369955156944</v>
      </c>
      <c r="O72" s="15">
        <f t="shared" ref="O72:S72" si="30">O20/O60</f>
        <v>7.192740752936011</v>
      </c>
      <c r="P72" s="15">
        <f t="shared" si="30"/>
        <v>7.2275074419527687</v>
      </c>
      <c r="Q72" s="15">
        <f t="shared" si="30"/>
        <v>7.6246110073797455</v>
      </c>
      <c r="R72" s="15">
        <f t="shared" si="30"/>
        <v>8.4323816225165569</v>
      </c>
      <c r="S72" s="15">
        <f t="shared" si="30"/>
        <v>8.9953432835820895</v>
      </c>
    </row>
    <row r="73" spans="1:19" x14ac:dyDescent="0.25">
      <c r="B73" s="16" t="s">
        <v>54</v>
      </c>
      <c r="C73" s="14">
        <f>N47/N33</f>
        <v>-5.6542781481143077E-2</v>
      </c>
      <c r="D73" s="14">
        <f t="shared" ref="D73:H73" si="31">O47/O33</f>
        <v>0.19580691347923898</v>
      </c>
      <c r="E73" s="14">
        <f t="shared" si="31"/>
        <v>0.19093177256270277</v>
      </c>
      <c r="F73" s="14">
        <f t="shared" si="31"/>
        <v>0.18853896331626588</v>
      </c>
      <c r="G73" s="14">
        <f t="shared" si="31"/>
        <v>0.13819980514127297</v>
      </c>
      <c r="H73" s="14">
        <f t="shared" si="31"/>
        <v>0.12939886215641952</v>
      </c>
      <c r="J73" s="16" t="s">
        <v>55</v>
      </c>
      <c r="N73">
        <f>N21/N61</f>
        <v>4.0095238095238095</v>
      </c>
      <c r="O73" s="15">
        <f t="shared" ref="O73:S73" si="32">O21/O61</f>
        <v>3.5556403669724768</v>
      </c>
      <c r="P73" s="15">
        <f t="shared" si="32"/>
        <v>3.8829656419529832</v>
      </c>
      <c r="Q73" s="15">
        <f t="shared" si="32"/>
        <v>4.2926565566458512</v>
      </c>
      <c r="R73" s="15">
        <f t="shared" si="32"/>
        <v>4.9868495350803048</v>
      </c>
      <c r="S73" s="15">
        <f t="shared" si="32"/>
        <v>5.367154237288136</v>
      </c>
    </row>
    <row r="74" spans="1:19" x14ac:dyDescent="0.25">
      <c r="B74" s="16" t="s">
        <v>55</v>
      </c>
      <c r="C74" s="14">
        <f>N48/N21</f>
        <v>0.18657957244655579</v>
      </c>
      <c r="D74" s="14">
        <f t="shared" ref="D74:H74" si="33">O48/O21</f>
        <v>0.18408276499826604</v>
      </c>
      <c r="E74" s="14">
        <f t="shared" si="33"/>
        <v>0.22957415893595623</v>
      </c>
      <c r="F74" s="14">
        <f t="shared" si="33"/>
        <v>0.25352488784447769</v>
      </c>
      <c r="G74" s="14">
        <f t="shared" si="33"/>
        <v>0.30695999605386487</v>
      </c>
      <c r="H74" s="14">
        <f t="shared" si="33"/>
        <v>0.30995183825282535</v>
      </c>
      <c r="J74" s="16" t="s">
        <v>56</v>
      </c>
      <c r="N74">
        <f>N23/N63</f>
        <v>12.259387277082778</v>
      </c>
      <c r="O74" s="15">
        <f t="shared" ref="O74:S74" si="34">O23/O63</f>
        <v>12.814511351351355</v>
      </c>
      <c r="P74" s="15">
        <f t="shared" si="34"/>
        <v>13.341218782953911</v>
      </c>
      <c r="Q74" s="15">
        <f t="shared" si="34"/>
        <v>14.383026339581702</v>
      </c>
      <c r="R74" s="15">
        <f t="shared" si="34"/>
        <v>16.519944103947044</v>
      </c>
      <c r="S74" s="15">
        <f t="shared" si="34"/>
        <v>17.591193540372668</v>
      </c>
    </row>
    <row r="75" spans="1:19" x14ac:dyDescent="0.25">
      <c r="B75" s="16" t="s">
        <v>45</v>
      </c>
      <c r="C75" s="14">
        <f>N49/N22</f>
        <v>1.1535224207936932</v>
      </c>
      <c r="D75" s="14">
        <f t="shared" ref="D75:H78" si="35">O49/O22</f>
        <v>1.1558912734671938</v>
      </c>
      <c r="E75" s="14">
        <f t="shared" si="35"/>
        <v>1.1531188443860803</v>
      </c>
      <c r="F75" s="14">
        <f t="shared" si="35"/>
        <v>1.0949294233373899</v>
      </c>
      <c r="G75" s="14">
        <f t="shared" si="35"/>
        <v>1.091509164886465</v>
      </c>
      <c r="H75" s="14">
        <f t="shared" si="35"/>
        <v>0.95864177431485043</v>
      </c>
      <c r="J75" s="16" t="s">
        <v>57</v>
      </c>
      <c r="N75">
        <f>N24/N64</f>
        <v>1.8313120176405733</v>
      </c>
      <c r="O75" s="15">
        <f t="shared" ref="O75:S75" si="36">O24/O64</f>
        <v>2.0272045714285714</v>
      </c>
      <c r="P75" s="15">
        <f t="shared" si="36"/>
        <v>2.1016757940854327</v>
      </c>
      <c r="Q75" s="15">
        <f t="shared" si="36"/>
        <v>2.2925565031982944</v>
      </c>
      <c r="R75" s="15">
        <f t="shared" si="36"/>
        <v>2.4085823068309065</v>
      </c>
      <c r="S75" s="15">
        <f t="shared" si="36"/>
        <v>2.5685290023201852</v>
      </c>
    </row>
    <row r="76" spans="1:19" x14ac:dyDescent="0.25">
      <c r="B76" s="16" t="s">
        <v>56</v>
      </c>
      <c r="C76" s="14">
        <f>N50/N23</f>
        <v>1.0401176390434446</v>
      </c>
      <c r="D76" s="14">
        <f t="shared" si="35"/>
        <v>1.1243592673609979</v>
      </c>
      <c r="E76" s="14">
        <f t="shared" si="35"/>
        <v>1.1419064976899929</v>
      </c>
      <c r="F76" s="14">
        <f t="shared" si="35"/>
        <v>1.1081416035340914</v>
      </c>
      <c r="G76" s="14">
        <f t="shared" si="35"/>
        <v>1.2478834263819414</v>
      </c>
      <c r="H76" s="14">
        <f t="shared" si="35"/>
        <v>1.168632119340798</v>
      </c>
      <c r="J76" s="16" t="s">
        <v>58</v>
      </c>
      <c r="N76">
        <f>N25/N65</f>
        <v>2.0834126582278483</v>
      </c>
      <c r="O76" s="15">
        <f t="shared" ref="O76:S76" si="37">O25/O65</f>
        <v>2.8757042253521128</v>
      </c>
      <c r="P76" s="15">
        <f t="shared" si="37"/>
        <v>2.9020416666666669</v>
      </c>
      <c r="Q76" s="15">
        <f t="shared" si="37"/>
        <v>2.9280212014134275</v>
      </c>
      <c r="R76" s="15">
        <f t="shared" si="37"/>
        <v>2.8623754512635378</v>
      </c>
      <c r="S76" s="15">
        <f t="shared" si="37"/>
        <v>2.8654222222222216</v>
      </c>
    </row>
    <row r="77" spans="1:19" x14ac:dyDescent="0.25">
      <c r="B77" s="16" t="s">
        <v>57</v>
      </c>
      <c r="C77" s="14">
        <f>N51/N24</f>
        <v>0.19190909090909081</v>
      </c>
      <c r="D77" s="14">
        <f t="shared" si="35"/>
        <v>0.28495876658300467</v>
      </c>
      <c r="E77" s="14">
        <f t="shared" si="35"/>
        <v>0.30191470844212354</v>
      </c>
      <c r="F77" s="14">
        <f t="shared" si="35"/>
        <v>0.31686118698783222</v>
      </c>
      <c r="G77" s="14">
        <f t="shared" si="35"/>
        <v>0.32256990679094522</v>
      </c>
      <c r="H77" s="14">
        <f t="shared" si="35"/>
        <v>0.33599268677802707</v>
      </c>
      <c r="J77" s="16" t="s">
        <v>59</v>
      </c>
      <c r="N77">
        <f>N26/N66</f>
        <v>20.957205238095241</v>
      </c>
      <c r="O77" s="15">
        <f t="shared" ref="O77:S77" si="38">O26/O66</f>
        <v>21.216467165808766</v>
      </c>
      <c r="P77" s="15">
        <f t="shared" si="38"/>
        <v>22.05659397599344</v>
      </c>
      <c r="Q77" s="15">
        <f t="shared" si="38"/>
        <v>24.047679684566283</v>
      </c>
      <c r="R77" s="15">
        <f t="shared" si="38"/>
        <v>26.91494447582923</v>
      </c>
      <c r="S77" s="15">
        <f t="shared" si="38"/>
        <v>29.397464553794826</v>
      </c>
    </row>
    <row r="78" spans="1:19" x14ac:dyDescent="0.25">
      <c r="B78" s="16" t="s">
        <v>58</v>
      </c>
      <c r="C78" s="14">
        <f>N52/N25</f>
        <v>-6.0996563573883153E-2</v>
      </c>
      <c r="D78" s="14">
        <f t="shared" si="35"/>
        <v>-6.0732215011632236E-2</v>
      </c>
      <c r="E78" s="14">
        <f t="shared" si="35"/>
        <v>-4.2836221625580012E-2</v>
      </c>
      <c r="F78" s="14">
        <f t="shared" si="35"/>
        <v>-9.9761051373954496E-2</v>
      </c>
      <c r="G78" s="14">
        <f t="shared" si="35"/>
        <v>-0.10680205529728422</v>
      </c>
      <c r="H78" s="14">
        <f t="shared" si="35"/>
        <v>-0.11701203623278318</v>
      </c>
    </row>
    <row r="79" spans="1:19" x14ac:dyDescent="0.25">
      <c r="B79" s="16" t="s">
        <v>59</v>
      </c>
      <c r="C79" s="14">
        <f>N40/N26</f>
        <v>0.99114094888742776</v>
      </c>
      <c r="D79" s="14">
        <f t="shared" ref="D79:H79" si="39">O40/O26</f>
        <v>0.94296421043239698</v>
      </c>
      <c r="E79" s="14">
        <f t="shared" si="39"/>
        <v>0.97335570833107776</v>
      </c>
      <c r="F79" s="14">
        <f t="shared" si="39"/>
        <v>0.95280505990641229</v>
      </c>
      <c r="G79" s="14">
        <f t="shared" si="39"/>
        <v>0.96971627041390085</v>
      </c>
      <c r="H79" s="14">
        <f t="shared" si="39"/>
        <v>1.0561458438541562</v>
      </c>
    </row>
    <row r="80" spans="1:19" s="16" customFormat="1" x14ac:dyDescent="0.25">
      <c r="C80" s="14"/>
      <c r="D80" s="14"/>
      <c r="E80" s="14"/>
      <c r="F80" s="14"/>
      <c r="G80" s="14"/>
      <c r="H80" s="14"/>
    </row>
    <row r="81" spans="2:19" s="16" customFormat="1" ht="21" x14ac:dyDescent="0.35">
      <c r="C81" s="20" t="s">
        <v>85</v>
      </c>
      <c r="D81" s="14"/>
      <c r="E81" s="14"/>
      <c r="F81" s="14"/>
      <c r="G81" s="14"/>
      <c r="H81" s="14"/>
      <c r="N81" s="21" t="s">
        <v>83</v>
      </c>
      <c r="O81" s="22"/>
      <c r="P81" s="22"/>
      <c r="Q81" s="22"/>
      <c r="R81" s="22"/>
      <c r="S81" s="22"/>
    </row>
    <row r="82" spans="2:19" s="16" customFormat="1" x14ac:dyDescent="0.25">
      <c r="B82" s="16" t="s">
        <v>51</v>
      </c>
      <c r="C82" s="14">
        <f>C69*N56</f>
        <v>2.9124373455454027</v>
      </c>
      <c r="D82" s="14">
        <f t="shared" ref="D82:H82" si="40">D69*O56</f>
        <v>3.1064135553498269</v>
      </c>
      <c r="E82" s="14">
        <f t="shared" si="40"/>
        <v>3.1936581618272957</v>
      </c>
      <c r="F82" s="14">
        <f t="shared" si="40"/>
        <v>2.9633503915555566</v>
      </c>
      <c r="G82" s="14">
        <f t="shared" si="40"/>
        <v>2.6446101885380404</v>
      </c>
      <c r="H82" s="14">
        <f t="shared" si="40"/>
        <v>2.3546972265022927</v>
      </c>
      <c r="N82" s="23">
        <f>N43/(C95+N95)</f>
        <v>0.11818784057301777</v>
      </c>
      <c r="O82" s="23">
        <f t="shared" ref="O82:S82" si="41">O43/(D95+O95)</f>
        <v>0.1273929696258117</v>
      </c>
      <c r="P82" s="23">
        <f t="shared" si="41"/>
        <v>0.12877059027440405</v>
      </c>
      <c r="Q82" s="23">
        <f t="shared" si="41"/>
        <v>0.12321458612980281</v>
      </c>
      <c r="R82" s="23">
        <f t="shared" si="41"/>
        <v>0.12409590437415052</v>
      </c>
      <c r="S82" s="23">
        <f t="shared" si="41"/>
        <v>0.11140551641806816</v>
      </c>
    </row>
    <row r="83" spans="2:19" s="16" customFormat="1" x14ac:dyDescent="0.25">
      <c r="B83" s="16" t="s">
        <v>39</v>
      </c>
      <c r="C83" s="14">
        <f>C70*N57</f>
        <v>1.1731586348327154</v>
      </c>
      <c r="D83" s="14">
        <f t="shared" ref="D83:H83" si="42">D70*O57</f>
        <v>1.4160583998323608</v>
      </c>
      <c r="E83" s="14">
        <f t="shared" si="42"/>
        <v>1.5319732902501952</v>
      </c>
      <c r="F83" s="14">
        <f t="shared" si="42"/>
        <v>1.4527766518539618</v>
      </c>
      <c r="G83" s="14">
        <f t="shared" si="42"/>
        <v>1.380474024342415</v>
      </c>
      <c r="H83" s="14">
        <f t="shared" si="42"/>
        <v>1.2723294526509101</v>
      </c>
      <c r="N83" s="23">
        <f>N44/(C96+N96)</f>
        <v>7.1000884329674718E-2</v>
      </c>
      <c r="O83" s="23">
        <f>O44/(D96+O96)</f>
        <v>8.7738277236219117E-2</v>
      </c>
      <c r="P83" s="23">
        <f>P44/(E96+P96)</f>
        <v>9.3219987127517875E-2</v>
      </c>
      <c r="Q83" s="23">
        <f>Q44/(F96+Q96)</f>
        <v>8.8506973002086306E-2</v>
      </c>
      <c r="R83" s="23">
        <f>R44/(G96+R96)</f>
        <v>9.0344978133536036E-2</v>
      </c>
      <c r="S83" s="23">
        <f>S44/(H96+S96)</f>
        <v>8.5079506520795503E-2</v>
      </c>
    </row>
    <row r="84" spans="2:19" s="16" customFormat="1" x14ac:dyDescent="0.25">
      <c r="B84" s="16" t="s">
        <v>52</v>
      </c>
      <c r="C84" s="14">
        <f>C71*N58</f>
        <v>1.4408823537565214</v>
      </c>
      <c r="D84" s="14">
        <f t="shared" ref="D84:H84" si="43">D71*O58</f>
        <v>1.5783668616501128</v>
      </c>
      <c r="E84" s="14">
        <f t="shared" si="43"/>
        <v>1.6485351822416781</v>
      </c>
      <c r="F84" s="14">
        <f t="shared" si="43"/>
        <v>1.5311329796602386</v>
      </c>
      <c r="G84" s="14">
        <f t="shared" si="43"/>
        <v>1.443188394743038</v>
      </c>
      <c r="H84" s="14">
        <f t="shared" si="43"/>
        <v>1.4043231835768426</v>
      </c>
      <c r="N84" s="23">
        <f>N45/(C97+N97)</f>
        <v>0.12137159191493396</v>
      </c>
      <c r="O84" s="23">
        <f>O45/(D97+O97)</f>
        <v>0.14100332758696593</v>
      </c>
      <c r="P84" s="23">
        <f>P45/(E97+P97)</f>
        <v>0.14541866907360826</v>
      </c>
      <c r="Q84" s="23">
        <f>Q45/(F97+Q97)</f>
        <v>0.13579460638212335</v>
      </c>
      <c r="R84" s="23">
        <f>R45/(G97+R97)</f>
        <v>0.13640417956323955</v>
      </c>
      <c r="S84" s="23">
        <f>S45/(H97+S97)</f>
        <v>0.13482121681854045</v>
      </c>
    </row>
    <row r="85" spans="2:19" s="16" customFormat="1" x14ac:dyDescent="0.25">
      <c r="B85" s="16" t="s">
        <v>53</v>
      </c>
      <c r="C85" s="14">
        <f>C72*N59</f>
        <v>2.7325720582423387</v>
      </c>
      <c r="D85" s="14">
        <f t="shared" ref="D85:H85" si="44">D72*O59</f>
        <v>3.0626821537690327</v>
      </c>
      <c r="E85" s="14">
        <f t="shared" si="44"/>
        <v>3.0374987171812875</v>
      </c>
      <c r="F85" s="14">
        <f t="shared" si="44"/>
        <v>2.7151008772502636</v>
      </c>
      <c r="G85" s="14">
        <f t="shared" si="44"/>
        <v>1.798462151082864</v>
      </c>
      <c r="H85" s="14">
        <f t="shared" si="44"/>
        <v>1.4018095976599803</v>
      </c>
      <c r="N85" s="23">
        <f>N46/(C98+N98)</f>
        <v>0.11824053500928763</v>
      </c>
      <c r="O85" s="23">
        <f>O46/(D98+O98)</f>
        <v>0.13202758838014284</v>
      </c>
      <c r="P85" s="23">
        <f>P46/(E98+P98)</f>
        <v>0.14096294627501357</v>
      </c>
      <c r="Q85" s="23">
        <f>Q46/(F98+Q98)</f>
        <v>0.13255031584411309</v>
      </c>
      <c r="R85" s="23">
        <f>R46/(G98+R98)</f>
        <v>9.7616104962473998E-2</v>
      </c>
      <c r="S85" s="23">
        <f>S46/(H98+S98)</f>
        <v>8.118557087598878E-2</v>
      </c>
    </row>
    <row r="86" spans="2:19" s="16" customFormat="1" x14ac:dyDescent="0.25">
      <c r="B86" s="16" t="s">
        <v>54</v>
      </c>
      <c r="C86" s="14">
        <f>C73*N60</f>
        <v>-0.48403225605738603</v>
      </c>
      <c r="D86" s="14">
        <f t="shared" ref="D86:H86" si="45">D73*O60</f>
        <v>1.5472652113697716</v>
      </c>
      <c r="E86" s="14">
        <f t="shared" si="45"/>
        <v>1.5669465829698033</v>
      </c>
      <c r="F86" s="14">
        <f t="shared" si="45"/>
        <v>1.6003756380513527</v>
      </c>
      <c r="G86" s="14">
        <f t="shared" si="45"/>
        <v>1.1450299356012188</v>
      </c>
      <c r="H86" s="14">
        <f t="shared" si="45"/>
        <v>1.0417109949569121</v>
      </c>
      <c r="N86" s="23">
        <f>N47/(C99+N99)</f>
        <v>-1.2129390325051871E-2</v>
      </c>
      <c r="O86" s="23">
        <f>O47/(D99+O99)</f>
        <v>3.5100113615866423E-2</v>
      </c>
      <c r="P86" s="23">
        <f>P47/(E99+P99)</f>
        <v>3.4934962003507937E-2</v>
      </c>
      <c r="Q86" s="23">
        <f>Q47/(F99+Q99)</f>
        <v>3.4730008706070688E-2</v>
      </c>
      <c r="R86" s="23">
        <f>R47/(G99+R99)</f>
        <v>2.8379195726964259E-2</v>
      </c>
      <c r="S86" s="23">
        <f>S47/(H99+S99)</f>
        <v>2.8155783885595247E-2</v>
      </c>
    </row>
    <row r="87" spans="2:19" s="16" customFormat="1" x14ac:dyDescent="0.25">
      <c r="B87" s="16" t="s">
        <v>55</v>
      </c>
      <c r="C87" s="14">
        <f>C74*N61</f>
        <v>0.78363420427553432</v>
      </c>
      <c r="D87" s="14">
        <f t="shared" ref="D87:H87" si="46">D74*O61</f>
        <v>0.89575988325049105</v>
      </c>
      <c r="E87" s="14">
        <f t="shared" si="46"/>
        <v>1.0579542490965317</v>
      </c>
      <c r="F87" s="14">
        <f t="shared" si="46"/>
        <v>1.1058420205200759</v>
      </c>
      <c r="G87" s="14">
        <f t="shared" si="46"/>
        <v>1.2478820458134781</v>
      </c>
      <c r="H87" s="14">
        <f t="shared" si="46"/>
        <v>1.2110700964845493</v>
      </c>
      <c r="N87" s="23">
        <f>N48/(C100+N100)</f>
        <v>9.0623411940831455E-2</v>
      </c>
      <c r="O87" s="23">
        <f>O48/(D100+O100)</f>
        <v>9.1662274953292905E-2</v>
      </c>
      <c r="P87" s="23">
        <f>P48/(E100+P100)</f>
        <v>0.11438898187479735</v>
      </c>
      <c r="Q87" s="23">
        <f>Q48/(F100+Q100)</f>
        <v>0.12861818069581266</v>
      </c>
      <c r="R87" s="23">
        <f>R48/(G100+R100)</f>
        <v>0.15916286807341154</v>
      </c>
      <c r="S87" s="23">
        <f>S48/(H100+S100)</f>
        <v>0.16209065242015927</v>
      </c>
    </row>
    <row r="88" spans="2:19" s="16" customFormat="1" x14ac:dyDescent="0.25">
      <c r="B88" s="16" t="s">
        <v>45</v>
      </c>
      <c r="C88" s="14">
        <f>C75*N62</f>
        <v>6.9490117676860788</v>
      </c>
      <c r="D88" s="14">
        <f t="shared" ref="D88:H88" si="47">D75*O62</f>
        <v>7.0503623624552203</v>
      </c>
      <c r="E88" s="14">
        <f t="shared" si="47"/>
        <v>7.0098067338750178</v>
      </c>
      <c r="F88" s="14">
        <f t="shared" si="47"/>
        <v>6.3617299875536784</v>
      </c>
      <c r="G88" s="14">
        <f t="shared" si="47"/>
        <v>5.4021886487489583</v>
      </c>
      <c r="H88" s="14">
        <f t="shared" si="47"/>
        <v>4.7357282644167835</v>
      </c>
      <c r="N88" s="23">
        <f>N49/(C101+N101)</f>
        <v>0.17094764320407874</v>
      </c>
      <c r="O88" s="23">
        <f>O49/(D101+O101)</f>
        <v>0.17161387852813742</v>
      </c>
      <c r="P88" s="23">
        <f>P49/(E101+P101)</f>
        <v>0.16825089849658112</v>
      </c>
      <c r="Q88" s="23">
        <f>Q49/(F101+Q101)</f>
        <v>0.16159913523224903</v>
      </c>
      <c r="R88" s="23">
        <f>R49/(G101+R101)</f>
        <v>0.16141063767263389</v>
      </c>
      <c r="S88" s="23">
        <f>S49/(H101+S101)</f>
        <v>0.14021967014976475</v>
      </c>
    </row>
    <row r="89" spans="2:19" s="16" customFormat="1" x14ac:dyDescent="0.25">
      <c r="B89" s="16" t="s">
        <v>56</v>
      </c>
      <c r="C89" s="14">
        <f>C76*N63</f>
        <v>7.4717437282719334</v>
      </c>
      <c r="D89" s="14">
        <f t="shared" ref="D89:H89" si="48">D76*O63</f>
        <v>8.0622660644102542</v>
      </c>
      <c r="E89" s="14">
        <f t="shared" si="48"/>
        <v>8.0775228825188137</v>
      </c>
      <c r="F89" s="14">
        <f t="shared" si="48"/>
        <v>7.7086697460101083</v>
      </c>
      <c r="G89" s="14">
        <f t="shared" si="48"/>
        <v>7.8069271414293544</v>
      </c>
      <c r="H89" s="14">
        <f t="shared" si="48"/>
        <v>7.1431196360618268</v>
      </c>
      <c r="N89" s="23">
        <f>N50/(C102+N102)</f>
        <v>0.248843775870072</v>
      </c>
      <c r="O89" s="23">
        <f>O50/(D102+O102)</f>
        <v>0.27169560887206728</v>
      </c>
      <c r="P89" s="23">
        <f>P50/(E102+P102)</f>
        <v>0.27405385619303502</v>
      </c>
      <c r="Q89" s="23">
        <f>Q50/(F102+Q102)</f>
        <v>0.27211749699664883</v>
      </c>
      <c r="R89" s="23">
        <f>R50/(G102+R102)</f>
        <v>0.30612635551825362</v>
      </c>
      <c r="S89" s="23">
        <f>S50/(H102+S102)</f>
        <v>0.28805789586586095</v>
      </c>
    </row>
    <row r="90" spans="2:19" s="16" customFormat="1" x14ac:dyDescent="0.25">
      <c r="B90" s="16" t="s">
        <v>57</v>
      </c>
      <c r="C90" s="14">
        <f>C77*N64</f>
        <v>1.1527254665863931</v>
      </c>
      <c r="D90" s="14">
        <f t="shared" ref="D90:H90" si="49">D77*O64</f>
        <v>1.5681693129567866</v>
      </c>
      <c r="E90" s="14">
        <f t="shared" si="49"/>
        <v>1.6505875976506514</v>
      </c>
      <c r="F90" s="14">
        <f t="shared" si="49"/>
        <v>1.6697516482841945</v>
      </c>
      <c r="G90" s="14">
        <f t="shared" si="49"/>
        <v>1.609245400917956</v>
      </c>
      <c r="H90" s="14">
        <f t="shared" si="49"/>
        <v>1.574052695666627</v>
      </c>
      <c r="N90" s="23">
        <f>N51/(C103+N103)</f>
        <v>5.9704822571768616E-2</v>
      </c>
      <c r="O90" s="23">
        <f>O51/(D103+O103)</f>
        <v>9.9589615419839725E-2</v>
      </c>
      <c r="P90" s="23">
        <f>P51/(E103+P103)</f>
        <v>0.10989728105985605</v>
      </c>
      <c r="Q90" s="23">
        <f>Q51/(F103+Q103)</f>
        <v>0.1236879275486748</v>
      </c>
      <c r="R90" s="23">
        <f>R51/(G103+R103)</f>
        <v>0.15086267503575135</v>
      </c>
      <c r="S90" s="23">
        <f>S51/(H103+S103)</f>
        <v>0.16474039862923451</v>
      </c>
    </row>
    <row r="91" spans="2:19" s="16" customFormat="1" x14ac:dyDescent="0.25">
      <c r="B91" s="16" t="s">
        <v>58</v>
      </c>
      <c r="C91" s="14">
        <f>C78*N65</f>
        <v>-0.2385509169473648</v>
      </c>
      <c r="D91" s="14">
        <f t="shared" ref="D91:H91" si="50">D78*O65</f>
        <v>-0.17247949063303555</v>
      </c>
      <c r="E91" s="14">
        <f t="shared" si="50"/>
        <v>-0.12094933164869651</v>
      </c>
      <c r="F91" s="14">
        <f t="shared" si="50"/>
        <v>-0.28517553069524365</v>
      </c>
      <c r="G91" s="14">
        <f t="shared" si="50"/>
        <v>-0.30499143626131681</v>
      </c>
      <c r="H91" s="14">
        <f t="shared" si="50"/>
        <v>-0.32909635190470277</v>
      </c>
      <c r="N91" s="23">
        <f>N52/(C104+N52)</f>
        <v>-9.3694189876837086E-2</v>
      </c>
      <c r="O91" s="23">
        <f>O52/(D104+O52)</f>
        <v>-9.6400581425587731E-2</v>
      </c>
      <c r="P91" s="23">
        <f>P52/(E104+P52)</f>
        <v>-6.5895126310726096E-2</v>
      </c>
      <c r="Q91" s="23">
        <f>Q52/(F104+Q52)</f>
        <v>-0.18524673826044191</v>
      </c>
      <c r="R91" s="23">
        <f>R52/(G104+R52)</f>
        <v>-0.20217338415375913</v>
      </c>
      <c r="S91" s="23">
        <f>S52/(H104+S52)</f>
        <v>-0.22854203805533252</v>
      </c>
    </row>
    <row r="92" spans="2:19" s="16" customFormat="1" x14ac:dyDescent="0.25">
      <c r="B92" s="16" t="s">
        <v>59</v>
      </c>
      <c r="C92" s="14">
        <f>C79*N66</f>
        <v>4.0999264464811516</v>
      </c>
      <c r="D92" s="14">
        <f t="shared" ref="D92:H92" si="51">D79*O66</f>
        <v>3.9850649657759369</v>
      </c>
      <c r="E92" s="14">
        <f t="shared" si="51"/>
        <v>4.0760599799702604</v>
      </c>
      <c r="F92" s="14">
        <f t="shared" si="51"/>
        <v>3.852596226132365</v>
      </c>
      <c r="G92" s="14">
        <f t="shared" si="51"/>
        <v>3.6202935542930539</v>
      </c>
      <c r="H92" s="14">
        <f t="shared" si="51"/>
        <v>3.5570754684863299</v>
      </c>
      <c r="N92" s="23">
        <f>N53/(N105+C105)</f>
        <v>0.13901884830454839</v>
      </c>
      <c r="O92" s="23">
        <f>O53/(O105+D105)</f>
        <v>0.1317805326639758</v>
      </c>
      <c r="P92" s="23">
        <f>P53/(P105+E105)</f>
        <v>0.13381165400847103</v>
      </c>
      <c r="Q92" s="23">
        <f>Q53/(Q105+F105)</f>
        <v>0.12969329872049748</v>
      </c>
      <c r="R92" s="23">
        <f>R53/(R105+G105)</f>
        <v>0.12072021244063233</v>
      </c>
      <c r="S92" s="23">
        <f>S53/(S105+H105)</f>
        <v>0.1307667162665806</v>
      </c>
    </row>
    <row r="94" spans="2:19" ht="21" x14ac:dyDescent="0.35">
      <c r="C94" s="13" t="s">
        <v>81</v>
      </c>
      <c r="N94" s="13" t="s">
        <v>82</v>
      </c>
      <c r="Q94" s="13" t="s">
        <v>84</v>
      </c>
    </row>
    <row r="95" spans="2:19" x14ac:dyDescent="0.25">
      <c r="B95" s="16" t="s">
        <v>51</v>
      </c>
      <c r="C95">
        <f>(C56-N43)/N56</f>
        <v>1017.7271564894507</v>
      </c>
      <c r="D95" s="16">
        <f t="shared" ref="D95:H95" si="52">(D56-O43)/O56</f>
        <v>1042.24995416775</v>
      </c>
      <c r="E95" s="16">
        <f t="shared" si="52"/>
        <v>1075.8097430892005</v>
      </c>
      <c r="F95" s="16">
        <f t="shared" si="52"/>
        <v>1114.0703322534198</v>
      </c>
      <c r="G95" s="16">
        <f t="shared" si="52"/>
        <v>1167.1854502665733</v>
      </c>
      <c r="H95" s="16">
        <f t="shared" si="52"/>
        <v>1165.8751263887655</v>
      </c>
      <c r="N95" s="16">
        <v>3340.2</v>
      </c>
      <c r="O95" s="16">
        <v>3438.9</v>
      </c>
      <c r="P95" s="16">
        <v>3580.3</v>
      </c>
      <c r="Q95" s="16">
        <v>3683.3</v>
      </c>
      <c r="R95" s="16">
        <v>3744</v>
      </c>
      <c r="S95" s="16">
        <v>3832.1</v>
      </c>
    </row>
    <row r="96" spans="2:19" x14ac:dyDescent="0.25">
      <c r="B96" s="16" t="s">
        <v>39</v>
      </c>
      <c r="C96">
        <f>(C57-N44)/N57</f>
        <v>590.80489887640454</v>
      </c>
      <c r="D96" s="16">
        <f t="shared" ref="D96:H96" si="53">(D57-O44)/O57</f>
        <v>609.50983719482679</v>
      </c>
      <c r="E96" s="16">
        <f t="shared" si="53"/>
        <v>629.82061645671411</v>
      </c>
      <c r="F96" s="16">
        <f t="shared" si="53"/>
        <v>649.99753241700682</v>
      </c>
      <c r="G96" s="16">
        <f t="shared" si="53"/>
        <v>683.64300445906747</v>
      </c>
      <c r="H96" s="16">
        <f t="shared" si="53"/>
        <v>693.40774958356474</v>
      </c>
      <c r="N96" s="16">
        <v>1729.8</v>
      </c>
      <c r="O96" s="16">
        <v>1778</v>
      </c>
      <c r="P96" s="16">
        <v>1845.7</v>
      </c>
      <c r="Q96" s="16">
        <v>1891</v>
      </c>
      <c r="R96" s="16">
        <v>1911.1</v>
      </c>
      <c r="S96" s="16">
        <v>1939.6</v>
      </c>
    </row>
    <row r="97" spans="2:19" x14ac:dyDescent="0.25">
      <c r="B97" s="16" t="s">
        <v>52</v>
      </c>
      <c r="C97">
        <f>(C58-N45)/N58</f>
        <v>71.905937689969591</v>
      </c>
      <c r="D97" s="16">
        <f t="shared" ref="D97:H97" si="54">(D58-O45)/O58</f>
        <v>77.093317801237717</v>
      </c>
      <c r="E97" s="16">
        <f t="shared" si="54"/>
        <v>79.08952108649035</v>
      </c>
      <c r="F97" s="16">
        <f t="shared" si="54"/>
        <v>80.816233419913431</v>
      </c>
      <c r="G97" s="16">
        <f t="shared" si="54"/>
        <v>83.195190724429253</v>
      </c>
      <c r="H97" s="16">
        <f t="shared" si="54"/>
        <v>82.722682668682666</v>
      </c>
      <c r="N97" s="16">
        <v>168.9</v>
      </c>
      <c r="O97" s="16">
        <v>176</v>
      </c>
      <c r="P97" s="16">
        <v>182.5</v>
      </c>
      <c r="Q97" s="16">
        <v>187</v>
      </c>
      <c r="R97" s="16">
        <v>188.6</v>
      </c>
      <c r="S97" s="16">
        <v>191.7</v>
      </c>
    </row>
    <row r="98" spans="2:19" x14ac:dyDescent="0.25">
      <c r="B98" s="16" t="s">
        <v>53</v>
      </c>
      <c r="C98">
        <f>(C59-N46)/N59</f>
        <v>81.330663686962396</v>
      </c>
      <c r="D98" s="16">
        <f t="shared" ref="D98:H98" si="55">(D59-O46)/O59</f>
        <v>84.569322162985529</v>
      </c>
      <c r="E98" s="16">
        <f t="shared" si="55"/>
        <v>87.625471199244572</v>
      </c>
      <c r="F98" s="16">
        <f t="shared" si="55"/>
        <v>89.612504035328143</v>
      </c>
      <c r="G98" s="16">
        <f t="shared" si="55"/>
        <v>87.222911041425988</v>
      </c>
      <c r="H98" s="16">
        <f t="shared" si="55"/>
        <v>83.354587887475375</v>
      </c>
      <c r="N98" s="16">
        <v>214.6</v>
      </c>
      <c r="O98" s="16">
        <v>221.7</v>
      </c>
      <c r="P98" s="16">
        <v>230.6</v>
      </c>
      <c r="Q98" s="16">
        <v>235.2</v>
      </c>
      <c r="R98" s="16">
        <v>235.9</v>
      </c>
      <c r="S98" s="16">
        <v>237.7</v>
      </c>
    </row>
    <row r="99" spans="2:19" x14ac:dyDescent="0.25">
      <c r="B99" s="16" t="s">
        <v>54</v>
      </c>
      <c r="C99">
        <f>(C60-N47)/N60</f>
        <v>58.547783856502242</v>
      </c>
      <c r="D99" s="16">
        <f t="shared" ref="D99:H99" si="56">(D60-O47)/O60</f>
        <v>63.734159916584346</v>
      </c>
      <c r="E99" s="16">
        <f t="shared" si="56"/>
        <v>67.64137884500893</v>
      </c>
      <c r="F99" s="16">
        <f t="shared" si="56"/>
        <v>72.788174624344265</v>
      </c>
      <c r="G99" s="16">
        <f t="shared" si="56"/>
        <v>80.585880794701993</v>
      </c>
      <c r="H99" s="16">
        <f t="shared" si="56"/>
        <v>85.841953779489643</v>
      </c>
      <c r="N99" s="16">
        <v>196.7</v>
      </c>
      <c r="O99" s="16">
        <v>209</v>
      </c>
      <c r="P99" s="16">
        <v>223.7</v>
      </c>
      <c r="Q99" s="16">
        <v>236.8</v>
      </c>
      <c r="R99" s="16">
        <v>244.3</v>
      </c>
      <c r="S99" s="16">
        <v>249.4</v>
      </c>
    </row>
    <row r="100" spans="2:19" x14ac:dyDescent="0.25">
      <c r="B100" s="16" t="s">
        <v>55</v>
      </c>
      <c r="C100">
        <f>(C61-N48)/N61</f>
        <v>12.870952380952382</v>
      </c>
      <c r="D100" s="16">
        <f t="shared" ref="D100:H100" si="57">(D61-O48)/O61</f>
        <v>12.847119266055046</v>
      </c>
      <c r="E100" s="16">
        <f t="shared" si="57"/>
        <v>13.71254972875226</v>
      </c>
      <c r="F100" s="16">
        <f t="shared" si="57"/>
        <v>14.707690454950937</v>
      </c>
      <c r="G100" s="16">
        <f t="shared" si="57"/>
        <v>16.598315300084533</v>
      </c>
      <c r="H100" s="16">
        <f t="shared" si="57"/>
        <v>17.30101694915254</v>
      </c>
      <c r="N100" s="16">
        <v>21.8</v>
      </c>
      <c r="O100" s="16">
        <v>21.9</v>
      </c>
      <c r="P100" s="16">
        <v>22.2</v>
      </c>
      <c r="Q100" s="16">
        <v>22.2</v>
      </c>
      <c r="R100" s="16">
        <v>22.5</v>
      </c>
      <c r="S100" s="16">
        <v>22.8</v>
      </c>
    </row>
    <row r="101" spans="2:19" x14ac:dyDescent="0.25">
      <c r="B101" s="16" t="s">
        <v>45</v>
      </c>
      <c r="C101">
        <f>(C62-N49)/N62</f>
        <v>438.80107816942558</v>
      </c>
      <c r="D101" s="16">
        <f t="shared" ref="D101:H101" si="58">(D62-O49)/O62</f>
        <v>444.34931374220804</v>
      </c>
      <c r="E101" s="16">
        <f t="shared" si="58"/>
        <v>457.47640723145457</v>
      </c>
      <c r="F101" s="16">
        <f t="shared" si="58"/>
        <v>473.856928833111</v>
      </c>
      <c r="G101" s="16">
        <f t="shared" si="58"/>
        <v>490.68998435054772</v>
      </c>
      <c r="H101" s="16">
        <f t="shared" si="58"/>
        <v>480.12004428241147</v>
      </c>
      <c r="N101" s="16">
        <v>1610.3</v>
      </c>
      <c r="O101" s="16">
        <v>1660.9</v>
      </c>
      <c r="P101" s="16">
        <v>1734.5</v>
      </c>
      <c r="Q101" s="16">
        <v>1792.3</v>
      </c>
      <c r="R101" s="16">
        <v>1832.8</v>
      </c>
      <c r="S101" s="16">
        <v>1892.5</v>
      </c>
    </row>
    <row r="102" spans="2:19" x14ac:dyDescent="0.25">
      <c r="B102" s="16" t="s">
        <v>56</v>
      </c>
      <c r="C102">
        <f>(C63-N49)/N63</f>
        <v>70.398417088102207</v>
      </c>
      <c r="D102" s="16">
        <f t="shared" ref="D102:H102" si="59">(D63-O49)/O63</f>
        <v>74.556421621621638</v>
      </c>
      <c r="E102" s="16">
        <f t="shared" si="59"/>
        <v>77.921980150114749</v>
      </c>
      <c r="F102" s="16">
        <f t="shared" si="59"/>
        <v>83.748992526068349</v>
      </c>
      <c r="G102" s="16">
        <f t="shared" si="59"/>
        <v>91.296623682275055</v>
      </c>
      <c r="H102" s="16">
        <f t="shared" si="59"/>
        <v>98.817863850931673</v>
      </c>
      <c r="N102" s="16">
        <v>297.7</v>
      </c>
      <c r="O102" s="16">
        <v>305.7</v>
      </c>
      <c r="P102" s="16">
        <v>315.3</v>
      </c>
      <c r="Q102" s="16">
        <v>323.7</v>
      </c>
      <c r="R102" s="16">
        <v>330</v>
      </c>
      <c r="S102" s="16">
        <v>337.4</v>
      </c>
    </row>
    <row r="103" spans="2:19" x14ac:dyDescent="0.25">
      <c r="B103" s="16" t="s">
        <v>57</v>
      </c>
      <c r="C103">
        <f>(C64-N50)/N64</f>
        <v>-6.4427221609702299</v>
      </c>
      <c r="D103" s="16">
        <f t="shared" ref="D103:H103" si="60">(D64-O50)/O64</f>
        <v>-9.3790011428571436</v>
      </c>
      <c r="E103" s="16">
        <f t="shared" si="60"/>
        <v>-9.8341599123767818</v>
      </c>
      <c r="F103" s="16">
        <f t="shared" si="60"/>
        <v>-10.451142857142857</v>
      </c>
      <c r="G103" s="16">
        <f t="shared" si="60"/>
        <v>-15.10776035834267</v>
      </c>
      <c r="H103" s="16">
        <f t="shared" si="60"/>
        <v>-15.658357308584682</v>
      </c>
      <c r="N103" s="16">
        <v>41.8</v>
      </c>
      <c r="O103" s="16">
        <v>41.3</v>
      </c>
      <c r="P103" s="16">
        <v>41.4</v>
      </c>
      <c r="Q103" s="16">
        <v>41.4</v>
      </c>
      <c r="R103" s="16">
        <v>40.799999999999997</v>
      </c>
      <c r="S103" s="16">
        <v>40.200000000000003</v>
      </c>
    </row>
    <row r="104" spans="2:19" x14ac:dyDescent="0.25">
      <c r="B104" s="16" t="s">
        <v>58</v>
      </c>
      <c r="C104">
        <f>(C65-N51)/N65</f>
        <v>5.8014911392405066</v>
      </c>
      <c r="D104" s="16">
        <f t="shared" ref="D104:H104" si="61">(D65-O51)/O65</f>
        <v>5.6411971830985923</v>
      </c>
      <c r="E104" s="16">
        <f t="shared" si="61"/>
        <v>5.6776458333333322</v>
      </c>
      <c r="F104" s="16">
        <f t="shared" si="61"/>
        <v>5.3425017667844523</v>
      </c>
      <c r="G104" s="16">
        <f t="shared" si="61"/>
        <v>5.1910758122743683</v>
      </c>
      <c r="H104" s="16">
        <f t="shared" si="61"/>
        <v>5.0691555555555556</v>
      </c>
      <c r="N104" s="16">
        <v>18.5</v>
      </c>
      <c r="O104" s="16">
        <v>18.399999999999999</v>
      </c>
      <c r="P104" s="16">
        <v>18.600000000000001</v>
      </c>
      <c r="Q104" s="16">
        <v>18.399999999999999</v>
      </c>
      <c r="R104" s="16">
        <v>18.100000000000001</v>
      </c>
      <c r="S104" s="16">
        <v>17.8</v>
      </c>
    </row>
    <row r="105" spans="2:19" x14ac:dyDescent="0.25">
      <c r="B105" s="16" t="s">
        <v>59</v>
      </c>
      <c r="C105">
        <f>(C66-N53)/N66</f>
        <v>157.2108288888889</v>
      </c>
      <c r="D105" s="16">
        <f t="shared" ref="D105:H105" si="62">(D66-O53)/O66</f>
        <v>157.02689190453907</v>
      </c>
      <c r="E105" s="16">
        <f t="shared" si="62"/>
        <v>165.43197696264818</v>
      </c>
      <c r="F105" s="16">
        <f t="shared" si="62"/>
        <v>170.8900062335712</v>
      </c>
      <c r="G105" s="16">
        <f t="shared" si="62"/>
        <v>174.51415035106123</v>
      </c>
      <c r="H105" s="16">
        <f t="shared" si="62"/>
        <v>185.59476563803165</v>
      </c>
      <c r="N105" s="16">
        <v>792.2</v>
      </c>
      <c r="O105" s="16">
        <v>823.3</v>
      </c>
      <c r="P105" s="16">
        <v>866.1</v>
      </c>
      <c r="Q105" s="16">
        <v>904.1</v>
      </c>
      <c r="R105" s="16">
        <v>935.3</v>
      </c>
      <c r="S105" s="16">
        <v>980</v>
      </c>
    </row>
  </sheetData>
  <mergeCells count="6">
    <mergeCell ref="C15:M15"/>
    <mergeCell ref="C2:M2"/>
    <mergeCell ref="C28:M28"/>
    <mergeCell ref="C42:AB42"/>
    <mergeCell ref="C55:J55"/>
    <mergeCell ref="N15:W15"/>
  </mergeCells>
  <phoneticPr fontId="1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smith</dc:creator>
  <cp:lastModifiedBy>mike smith</cp:lastModifiedBy>
  <dcterms:created xsi:type="dcterms:W3CDTF">2020-06-24T19:00:18Z</dcterms:created>
  <dcterms:modified xsi:type="dcterms:W3CDTF">2020-07-04T17:19:22Z</dcterms:modified>
</cp:coreProperties>
</file>