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20 - 1\"/>
    </mc:Choice>
  </mc:AlternateContent>
  <xr:revisionPtr revIDLastSave="0" documentId="13_ncr:1_{3100F521-DF16-47FD-8850-99C1020F77F0}" xr6:coauthVersionLast="45" xr6:coauthVersionMax="45" xr10:uidLastSave="{00000000-0000-0000-0000-000000000000}"/>
  <bookViews>
    <workbookView xWindow="-120" yWindow="-120" windowWidth="20730" windowHeight="11160" xr2:uid="{F8956341-C1D2-4771-888B-F66518BAB2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52" i="1" l="1"/>
  <c r="P53" i="1"/>
  <c r="P54" i="1"/>
  <c r="P55" i="1"/>
  <c r="P51" i="1"/>
  <c r="D6" i="1"/>
  <c r="D7" i="1"/>
  <c r="D8" i="1"/>
  <c r="D9" i="1"/>
  <c r="H52" i="1"/>
  <c r="H53" i="1"/>
  <c r="H54" i="1"/>
  <c r="H55" i="1"/>
  <c r="H51" i="1"/>
  <c r="J52" i="1"/>
  <c r="J53" i="1"/>
  <c r="J54" i="1"/>
  <c r="J55" i="1"/>
  <c r="I52" i="1"/>
  <c r="I53" i="1"/>
  <c r="I54" i="1"/>
  <c r="I55" i="1"/>
  <c r="J51" i="1"/>
  <c r="I51" i="1"/>
  <c r="G51" i="1"/>
  <c r="F51" i="1"/>
  <c r="D52" i="1"/>
  <c r="D53" i="1"/>
  <c r="D54" i="1"/>
  <c r="D55" i="1"/>
  <c r="D51" i="1"/>
  <c r="O6" i="1" l="1"/>
  <c r="O7" i="1"/>
  <c r="O8" i="1"/>
  <c r="O9" i="1"/>
  <c r="O5" i="1"/>
  <c r="D5" i="1"/>
  <c r="P6" i="1" l="1"/>
  <c r="P10" i="1" s="1"/>
  <c r="P7" i="1"/>
  <c r="P8" i="1"/>
  <c r="P9" i="1"/>
  <c r="P5" i="1"/>
  <c r="M6" i="1"/>
  <c r="M7" i="1"/>
  <c r="M8" i="1"/>
  <c r="M9" i="1"/>
  <c r="M5" i="1"/>
  <c r="H5" i="1"/>
  <c r="G6" i="1"/>
  <c r="H6" i="1" s="1"/>
  <c r="G7" i="1"/>
  <c r="G8" i="1"/>
  <c r="G9" i="1"/>
  <c r="F6" i="1"/>
  <c r="F7" i="1"/>
  <c r="F8" i="1"/>
  <c r="F9" i="1"/>
  <c r="H7" i="1" l="1"/>
  <c r="G10" i="1"/>
  <c r="H9" i="1"/>
  <c r="H8" i="1"/>
</calcChain>
</file>

<file path=xl/sharedStrings.xml><?xml version="1.0" encoding="utf-8"?>
<sst xmlns="http://schemas.openxmlformats.org/spreadsheetml/2006/main" count="52" uniqueCount="18">
  <si>
    <t>sales</t>
  </si>
  <si>
    <t>deflator</t>
  </si>
  <si>
    <t xml:space="preserve">adjusted </t>
  </si>
  <si>
    <t>adjusted</t>
  </si>
  <si>
    <t>income</t>
  </si>
  <si>
    <t>indexed</t>
  </si>
  <si>
    <t>equity +</t>
  </si>
  <si>
    <t>liabilities</t>
  </si>
  <si>
    <t>ratio</t>
  </si>
  <si>
    <t xml:space="preserve">market </t>
  </si>
  <si>
    <t>cap</t>
  </si>
  <si>
    <t>operating</t>
  </si>
  <si>
    <t>annualised</t>
  </si>
  <si>
    <t>margin</t>
  </si>
  <si>
    <t>APPLE CORP (AMAZON BELOW)</t>
  </si>
  <si>
    <t>millions</t>
  </si>
  <si>
    <t>billions</t>
  </si>
  <si>
    <r>
      <t>(</t>
    </r>
    <r>
      <rPr>
        <b/>
        <sz val="11"/>
        <color theme="4"/>
        <rFont val="Calibri"/>
        <family val="2"/>
        <scheme val="minor"/>
      </rPr>
      <t>all data captured from each corporations quarterly reports which can be found on their investor relations website</t>
    </r>
    <r>
      <rPr>
        <sz val="11"/>
        <color theme="1"/>
        <rFont val="Calibri"/>
        <family val="2"/>
        <scheme val="minor"/>
      </rPr>
      <t>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</si>
</sst>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1" fontId="0" fillId="0" borderId="0" xfId="0" applyNumberFormat="1"/>
    <xf numFmtId="164" fontId="0" fillId="0" borderId="0" xfId="1" applyNumberFormat="1" applyFont="1"/>
    <xf numFmtId="2" fontId="0" fillId="0" borderId="0" xfId="1" applyNumberFormat="1" applyFont="1"/>
    <xf numFmtId="1" fontId="0" fillId="0" borderId="0" xfId="1" applyNumberFormat="1" applyFont="1"/>
    <xf numFmtId="2" fontId="0" fillId="0" borderId="0" xfId="0" applyNumberFormat="1"/>
    <xf numFmtId="9" fontId="0" fillId="0" borderId="0" xfId="1" applyFont="1"/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NOMINAL SALES AND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net revenue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Sheet1!$B$5:$B$9</c:f>
              <c:numCache>
                <c:formatCode>General</c:formatCode>
                <c:ptCount val="5"/>
                <c:pt idx="0">
                  <c:v>75782</c:v>
                </c:pt>
                <c:pt idx="1">
                  <c:v>78351</c:v>
                </c:pt>
                <c:pt idx="2">
                  <c:v>88293</c:v>
                </c:pt>
                <c:pt idx="3">
                  <c:v>84310</c:v>
                </c:pt>
                <c:pt idx="4">
                  <c:v>91819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7E-4C02-B1D1-E8B1ACC76ED0}"/>
            </c:ext>
          </c:extLst>
        </c:ser>
        <c:ser>
          <c:idx val="1"/>
          <c:order val="1"/>
          <c:tx>
            <c:v>operating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Sheet1!$C$5:$C$9</c:f>
              <c:numCache>
                <c:formatCode>General</c:formatCode>
                <c:ptCount val="5"/>
                <c:pt idx="0">
                  <c:v>24171</c:v>
                </c:pt>
                <c:pt idx="1">
                  <c:v>23359</c:v>
                </c:pt>
                <c:pt idx="2">
                  <c:v>26274</c:v>
                </c:pt>
                <c:pt idx="3">
                  <c:v>23346</c:v>
                </c:pt>
                <c:pt idx="4">
                  <c:v>25569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7E-4C02-B1D1-E8B1ACC76E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0061256"/>
        <c:axId val="420061584"/>
      </c:barChart>
      <c:catAx>
        <c:axId val="420061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0061584"/>
        <c:crosses val="autoZero"/>
        <c:auto val="1"/>
        <c:lblAlgn val="ctr"/>
        <c:lblOffset val="100"/>
        <c:noMultiLvlLbl val="0"/>
      </c:catAx>
      <c:valAx>
        <c:axId val="420061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0061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ADJUSTED SALES AND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adjusted sales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Sheet1!$F$5:$F$9</c:f>
              <c:numCache>
                <c:formatCode>0</c:formatCode>
                <c:ptCount val="5"/>
                <c:pt idx="0" formatCode="General">
                  <c:v>75782</c:v>
                </c:pt>
                <c:pt idx="1">
                  <c:v>76814.705882352937</c:v>
                </c:pt>
                <c:pt idx="2">
                  <c:v>84897.115384615376</c:v>
                </c:pt>
                <c:pt idx="3">
                  <c:v>79313.26434619003</c:v>
                </c:pt>
                <c:pt idx="4">
                  <c:v>84703.874538745382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50-4CE6-A703-5FA1A755C7D8}"/>
            </c:ext>
          </c:extLst>
        </c:ser>
        <c:ser>
          <c:idx val="1"/>
          <c:order val="1"/>
          <c:tx>
            <c:v>adjusted operating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Sheet1!$G$5:$G$9</c:f>
              <c:numCache>
                <c:formatCode>0</c:formatCode>
                <c:ptCount val="5"/>
                <c:pt idx="0" formatCode="General">
                  <c:v>24171</c:v>
                </c:pt>
                <c:pt idx="1">
                  <c:v>22900.980392156864</c:v>
                </c:pt>
                <c:pt idx="2">
                  <c:v>25263.461538461539</c:v>
                </c:pt>
                <c:pt idx="3">
                  <c:v>21962.370649106306</c:v>
                </c:pt>
                <c:pt idx="4">
                  <c:v>23587.638376383762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50-4CE6-A703-5FA1A755C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4107504"/>
        <c:axId val="474105864"/>
      </c:barChart>
      <c:catAx>
        <c:axId val="474107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105864"/>
        <c:crosses val="autoZero"/>
        <c:auto val="1"/>
        <c:lblAlgn val="ctr"/>
        <c:lblOffset val="100"/>
        <c:noMultiLvlLbl val="0"/>
      </c:catAx>
      <c:valAx>
        <c:axId val="474105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107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INDEXED SALES AND OPERATING INCOME (adjusted)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indexed sales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Sheet1!$I$5:$I$9</c:f>
              <c:numCache>
                <c:formatCode>General</c:formatCode>
                <c:ptCount val="5"/>
                <c:pt idx="0">
                  <c:v>100</c:v>
                </c:pt>
                <c:pt idx="1">
                  <c:v>101.4</c:v>
                </c:pt>
                <c:pt idx="2">
                  <c:v>112</c:v>
                </c:pt>
                <c:pt idx="3">
                  <c:v>104.5</c:v>
                </c:pt>
                <c:pt idx="4">
                  <c:v>111.6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33-4D7B-8FD6-1D9184AC1E5E}"/>
            </c:ext>
          </c:extLst>
        </c:ser>
        <c:ser>
          <c:idx val="1"/>
          <c:order val="1"/>
          <c:tx>
            <c:v>indexed operating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Sheet1!$J$5:$J$9</c:f>
              <c:numCache>
                <c:formatCode>General</c:formatCode>
                <c:ptCount val="5"/>
                <c:pt idx="0">
                  <c:v>100</c:v>
                </c:pt>
                <c:pt idx="1">
                  <c:v>94.7</c:v>
                </c:pt>
                <c:pt idx="2">
                  <c:v>110.3</c:v>
                </c:pt>
                <c:pt idx="3">
                  <c:v>86.9</c:v>
                </c:pt>
                <c:pt idx="4">
                  <c:v>97.5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133-4D7B-8FD6-1D9184AC1E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4125216"/>
        <c:axId val="474130792"/>
      </c:barChart>
      <c:catAx>
        <c:axId val="474125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130792"/>
        <c:crosses val="autoZero"/>
        <c:auto val="1"/>
        <c:lblAlgn val="ctr"/>
        <c:lblOffset val="100"/>
        <c:noMultiLvlLbl val="0"/>
      </c:catAx>
      <c:valAx>
        <c:axId val="474130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125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OERATING INCOME DIVIDED BY NET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Sheet1!$H$5:$H$9</c:f>
              <c:numCache>
                <c:formatCode>0.0%</c:formatCode>
                <c:ptCount val="5"/>
                <c:pt idx="0">
                  <c:v>0.31895436911139846</c:v>
                </c:pt>
                <c:pt idx="1">
                  <c:v>0.29813276154739571</c:v>
                </c:pt>
                <c:pt idx="2">
                  <c:v>0.2975773843906086</c:v>
                </c:pt>
                <c:pt idx="3">
                  <c:v>0.27690665401494485</c:v>
                </c:pt>
                <c:pt idx="4">
                  <c:v>0.2784717759940753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E7-4B66-A599-4A099DD0E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5662096"/>
        <c:axId val="474108816"/>
      </c:lineChart>
      <c:catAx>
        <c:axId val="47566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108816"/>
        <c:crosses val="autoZero"/>
        <c:auto val="1"/>
        <c:lblAlgn val="ctr"/>
        <c:lblOffset val="100"/>
        <c:noMultiLvlLbl val="0"/>
      </c:catAx>
      <c:valAx>
        <c:axId val="474108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5662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MARKET CAP divided OPERATING INCOME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Sheet1!$P$5:$P$9</c:f>
              <c:numCache>
                <c:formatCode>0.00</c:formatCode>
                <c:ptCount val="5"/>
                <c:pt idx="0">
                  <c:v>8.0675189276405597</c:v>
                </c:pt>
                <c:pt idx="1">
                  <c:v>8.7617906017666289</c:v>
                </c:pt>
                <c:pt idx="2">
                  <c:v>11.151708913755042</c:v>
                </c:pt>
                <c:pt idx="3">
                  <c:v>9.8946286301721926</c:v>
                </c:pt>
                <c:pt idx="4">
                  <c:v>17.899279074921456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3C-4925-94B5-DEBDAA136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5685056"/>
        <c:axId val="475677184"/>
      </c:lineChart>
      <c:catAx>
        <c:axId val="475685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5677184"/>
        <c:crosses val="autoZero"/>
        <c:auto val="1"/>
        <c:lblAlgn val="ctr"/>
        <c:lblOffset val="100"/>
        <c:noMultiLvlLbl val="0"/>
      </c:catAx>
      <c:valAx>
        <c:axId val="4756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5685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MARKET CAP vs ANNUALISED OPERATING INCOME</a:t>
            </a:r>
            <a:r>
              <a:rPr lang="en-US"/>
              <a:t>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403140573011549E-2"/>
          <c:y val="0.12258331778249777"/>
          <c:w val="0.87753018372703417"/>
          <c:h val="0.62540898713590021"/>
        </c:manualLayout>
      </c:layout>
      <c:barChart>
        <c:barDir val="col"/>
        <c:grouping val="clustered"/>
        <c:varyColors val="0"/>
        <c:ser>
          <c:idx val="0"/>
          <c:order val="0"/>
          <c:tx>
            <c:v>market cap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Sheet1!$N$5:$N$9</c:f>
              <c:numCache>
                <c:formatCode>General</c:formatCode>
                <c:ptCount val="5"/>
                <c:pt idx="0">
                  <c:v>585</c:v>
                </c:pt>
                <c:pt idx="1">
                  <c:v>614</c:v>
                </c:pt>
                <c:pt idx="2">
                  <c:v>879</c:v>
                </c:pt>
                <c:pt idx="3">
                  <c:v>693</c:v>
                </c:pt>
                <c:pt idx="4">
                  <c:v>1373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17-44A8-AE6E-C623146A4428}"/>
            </c:ext>
          </c:extLst>
        </c:ser>
        <c:ser>
          <c:idx val="1"/>
          <c:order val="1"/>
          <c:tx>
            <c:v>operating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Sheet1!$A$5:$A$9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Sheet1!$O$5:$O$9</c:f>
              <c:numCache>
                <c:formatCode>0</c:formatCode>
                <c:ptCount val="5"/>
                <c:pt idx="0">
                  <c:v>72.513000000000005</c:v>
                </c:pt>
                <c:pt idx="1">
                  <c:v>70.076999999999998</c:v>
                </c:pt>
                <c:pt idx="2">
                  <c:v>78.822000000000003</c:v>
                </c:pt>
                <c:pt idx="3">
                  <c:v>70.037999999999997</c:v>
                </c:pt>
                <c:pt idx="4">
                  <c:v>76.706999999999994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17-44A8-AE6E-C623146A44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2589464"/>
        <c:axId val="422592416"/>
      </c:barChart>
      <c:catAx>
        <c:axId val="422589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592416"/>
        <c:crosses val="autoZero"/>
        <c:auto val="1"/>
        <c:lblAlgn val="ctr"/>
        <c:lblOffset val="100"/>
        <c:noMultiLvlLbl val="0"/>
      </c:catAx>
      <c:valAx>
        <c:axId val="42259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589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GROWTH IN SALES AND OPERATING INCOME (indexed)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sales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Sheet1!$A$51:$A$55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Sheet1!$I$51:$I$55</c:f>
              <c:numCache>
                <c:formatCode>0%</c:formatCode>
                <c:ptCount val="5"/>
                <c:pt idx="0">
                  <c:v>1</c:v>
                </c:pt>
                <c:pt idx="1">
                  <c:v>1.1996251433686742</c:v>
                </c:pt>
                <c:pt idx="2">
                  <c:v>1.6260944974403446</c:v>
                </c:pt>
                <c:pt idx="3">
                  <c:v>1.9048591490194982</c:v>
                </c:pt>
                <c:pt idx="4">
                  <c:v>2.2564410999524434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91-4986-92A7-F9E5011BEA81}"/>
            </c:ext>
          </c:extLst>
        </c:ser>
        <c:ser>
          <c:idx val="1"/>
          <c:order val="1"/>
          <c:tx>
            <c:v>operating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Sheet1!$A$51:$A$55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Sheet1!$J$51:$J$55</c:f>
              <c:numCache>
                <c:formatCode>0%</c:formatCode>
                <c:ptCount val="5"/>
                <c:pt idx="0">
                  <c:v>1</c:v>
                </c:pt>
                <c:pt idx="1">
                  <c:v>1.1101083032490975</c:v>
                </c:pt>
                <c:pt idx="2">
                  <c:v>1.8456678700361011</c:v>
                </c:pt>
                <c:pt idx="3">
                  <c:v>3.213898916967509</c:v>
                </c:pt>
                <c:pt idx="4">
                  <c:v>3.2292418772563178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91-4986-92A7-F9E5011BEA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1901608"/>
        <c:axId val="421900296"/>
      </c:barChart>
      <c:catAx>
        <c:axId val="421901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1900296"/>
        <c:crosses val="autoZero"/>
        <c:auto val="1"/>
        <c:lblAlgn val="ctr"/>
        <c:lblOffset val="100"/>
        <c:noMultiLvlLbl val="0"/>
      </c:catAx>
      <c:valAx>
        <c:axId val="421900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1901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OPERATING INCOME DIVIDED BY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Sheet1!$A$51:$A$55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Sheet1!$H$51:$H$55</c:f>
              <c:numCache>
                <c:formatCode>0.0%</c:formatCode>
                <c:ptCount val="5"/>
                <c:pt idx="0">
                  <c:v>3.0995608023050885E-2</c:v>
                </c:pt>
                <c:pt idx="1">
                  <c:v>2.8682694774152927E-2</c:v>
                </c:pt>
                <c:pt idx="2">
                  <c:v>3.5180979906413432E-2</c:v>
                </c:pt>
                <c:pt idx="3">
                  <c:v>5.2296124418075282E-2</c:v>
                </c:pt>
                <c:pt idx="4">
                  <c:v>4.4358487992958183E-2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91-49C6-965A-0C86CCFA8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9355680"/>
        <c:axId val="419356336"/>
      </c:lineChart>
      <c:catAx>
        <c:axId val="419355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56336"/>
        <c:crosses val="autoZero"/>
        <c:auto val="1"/>
        <c:lblAlgn val="ctr"/>
        <c:lblOffset val="100"/>
        <c:noMultiLvlLbl val="0"/>
      </c:catAx>
      <c:valAx>
        <c:axId val="419356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55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MARKET CAP DIVIDED BY ANNUAL OPERATING INCOME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Sheet1!$A$51:$A$55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Sheet1!$P$51:$P$55</c:f>
              <c:numCache>
                <c:formatCode>General</c:formatCode>
                <c:ptCount val="5"/>
                <c:pt idx="0">
                  <c:v>138.82669055082849</c:v>
                </c:pt>
                <c:pt idx="1">
                  <c:v>84.806497849976111</c:v>
                </c:pt>
                <c:pt idx="2">
                  <c:v>136.62932294203605</c:v>
                </c:pt>
                <c:pt idx="3">
                  <c:v>57.966347315031001</c:v>
                </c:pt>
                <c:pt idx="4">
                  <c:v>63.819544735575271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9F-4F80-8811-69F8051815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9362240"/>
        <c:axId val="419360600"/>
      </c:lineChart>
      <c:catAx>
        <c:axId val="419362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60600"/>
        <c:crosses val="autoZero"/>
        <c:auto val="1"/>
        <c:lblAlgn val="ctr"/>
        <c:lblOffset val="100"/>
        <c:noMultiLvlLbl val="0"/>
      </c:catAx>
      <c:valAx>
        <c:axId val="419360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62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AMAZON MARKET CAP (at year end)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Sheet1!$A$51:$A$55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Sheet1!$N$51:$N$55</c:f>
              <c:numCache>
                <c:formatCode>General</c:formatCode>
                <c:ptCount val="5"/>
                <c:pt idx="0">
                  <c:v>310</c:v>
                </c:pt>
                <c:pt idx="1">
                  <c:v>355</c:v>
                </c:pt>
                <c:pt idx="2">
                  <c:v>561</c:v>
                </c:pt>
                <c:pt idx="3">
                  <c:v>720</c:v>
                </c:pt>
                <c:pt idx="4">
                  <c:v>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39-4EE6-A489-0FD7110E72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4127608"/>
        <c:axId val="154125640"/>
      </c:barChart>
      <c:catAx>
        <c:axId val="154127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25640"/>
        <c:crosses val="autoZero"/>
        <c:auto val="1"/>
        <c:lblAlgn val="ctr"/>
        <c:lblOffset val="100"/>
        <c:noMultiLvlLbl val="0"/>
      </c:catAx>
      <c:valAx>
        <c:axId val="154125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27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13</xdr:row>
      <xdr:rowOff>61912</xdr:rowOff>
    </xdr:from>
    <xdr:to>
      <xdr:col>7</xdr:col>
      <xdr:colOff>485775</xdr:colOff>
      <xdr:row>28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5F740BF-E594-4B9E-B2EE-917B26E636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29</xdr:row>
      <xdr:rowOff>52387</xdr:rowOff>
    </xdr:from>
    <xdr:to>
      <xdr:col>7</xdr:col>
      <xdr:colOff>495300</xdr:colOff>
      <xdr:row>43</xdr:row>
      <xdr:rowOff>128587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BDE707D-8C86-47A7-ACA8-0B20B4CBEC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28575</xdr:colOff>
      <xdr:row>14</xdr:row>
      <xdr:rowOff>23812</xdr:rowOff>
    </xdr:from>
    <xdr:to>
      <xdr:col>16</xdr:col>
      <xdr:colOff>200025</xdr:colOff>
      <xdr:row>28</xdr:row>
      <xdr:rowOff>100012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14BB20E-C287-499F-A24E-7D09B33580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57150</xdr:colOff>
      <xdr:row>29</xdr:row>
      <xdr:rowOff>23812</xdr:rowOff>
    </xdr:from>
    <xdr:to>
      <xdr:col>15</xdr:col>
      <xdr:colOff>361950</xdr:colOff>
      <xdr:row>43</xdr:row>
      <xdr:rowOff>100012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BDFEBAB-EDB3-470C-9E73-E388938AF8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276225</xdr:colOff>
      <xdr:row>14</xdr:row>
      <xdr:rowOff>33337</xdr:rowOff>
    </xdr:from>
    <xdr:to>
      <xdr:col>23</xdr:col>
      <xdr:colOff>581025</xdr:colOff>
      <xdr:row>28</xdr:row>
      <xdr:rowOff>109537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8679A262-2218-46D8-B3FC-ADC96AC4C4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266699</xdr:colOff>
      <xdr:row>29</xdr:row>
      <xdr:rowOff>109537</xdr:rowOff>
    </xdr:from>
    <xdr:to>
      <xdr:col>24</xdr:col>
      <xdr:colOff>371474</xdr:colOff>
      <xdr:row>45</xdr:row>
      <xdr:rowOff>95251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A49D0A-4419-4D93-91E8-B93E46088AF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47625</xdr:colOff>
      <xdr:row>56</xdr:row>
      <xdr:rowOff>14287</xdr:rowOff>
    </xdr:from>
    <xdr:to>
      <xdr:col>7</xdr:col>
      <xdr:colOff>457200</xdr:colOff>
      <xdr:row>70</xdr:row>
      <xdr:rowOff>90487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1BD111B-1ABD-4491-B99C-A5F696DCD9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19050</xdr:colOff>
      <xdr:row>55</xdr:row>
      <xdr:rowOff>185737</xdr:rowOff>
    </xdr:from>
    <xdr:to>
      <xdr:col>15</xdr:col>
      <xdr:colOff>123825</xdr:colOff>
      <xdr:row>70</xdr:row>
      <xdr:rowOff>71437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F81635B3-5FE0-4CBA-A70A-8C6C50F6DF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15</xdr:col>
      <xdr:colOff>476249</xdr:colOff>
      <xdr:row>61</xdr:row>
      <xdr:rowOff>128587</xdr:rowOff>
    </xdr:from>
    <xdr:to>
      <xdr:col>23</xdr:col>
      <xdr:colOff>542924</xdr:colOff>
      <xdr:row>76</xdr:row>
      <xdr:rowOff>14287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2F1C4862-E21A-4E2D-8A1D-C961AC7882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133350</xdr:colOff>
      <xdr:row>46</xdr:row>
      <xdr:rowOff>71437</xdr:rowOff>
    </xdr:from>
    <xdr:to>
      <xdr:col>23</xdr:col>
      <xdr:colOff>438150</xdr:colOff>
      <xdr:row>60</xdr:row>
      <xdr:rowOff>147637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608293C3-3672-431B-811C-BC7FEEF139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0.10208</cdr:x>
      <cdr:y>0.54688</cdr:y>
    </cdr:from>
    <cdr:to>
      <cdr:x>0.97083</cdr:x>
      <cdr:y>0.55729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2BCC766C-A0F8-4F6F-9D0B-22BEE8616CB6}"/>
            </a:ext>
          </a:extLst>
        </cdr:cNvPr>
        <cdr:cNvCxnSpPr/>
      </cdr:nvCxnSpPr>
      <cdr:spPr>
        <a:xfrm xmlns:a="http://schemas.openxmlformats.org/drawingml/2006/main" flipV="1">
          <a:off x="466725" y="1500188"/>
          <a:ext cx="3971925" cy="28575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2"/>
        </a:lnRef>
        <a:fillRef xmlns:a="http://schemas.openxmlformats.org/drawingml/2006/main" idx="0">
          <a:schemeClr val="accent2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1A4F9-23A1-4E75-9A5B-4CE444F244F8}">
  <dimension ref="A1:R55"/>
  <sheetViews>
    <sheetView tabSelected="1" workbookViewId="0">
      <selection activeCell="Q4" sqref="Q4"/>
    </sheetView>
  </sheetViews>
  <sheetFormatPr defaultRowHeight="15" x14ac:dyDescent="0.25"/>
  <cols>
    <col min="6" max="6" width="11.5703125" bestFit="1" customWidth="1"/>
    <col min="15" max="15" width="12.140625" bestFit="1" customWidth="1"/>
  </cols>
  <sheetData>
    <row r="1" spans="1:18" x14ac:dyDescent="0.25">
      <c r="A1" t="s">
        <v>14</v>
      </c>
      <c r="E1" t="s">
        <v>17</v>
      </c>
    </row>
    <row r="2" spans="1:18" x14ac:dyDescent="0.25">
      <c r="B2" t="s">
        <v>15</v>
      </c>
      <c r="C2" t="s">
        <v>15</v>
      </c>
      <c r="N2" t="s">
        <v>16</v>
      </c>
      <c r="O2" t="s">
        <v>16</v>
      </c>
    </row>
    <row r="3" spans="1:18" x14ac:dyDescent="0.25">
      <c r="C3" t="s">
        <v>11</v>
      </c>
      <c r="F3" t="s">
        <v>2</v>
      </c>
      <c r="G3" t="s">
        <v>3</v>
      </c>
      <c r="H3" t="s">
        <v>8</v>
      </c>
      <c r="I3" t="s">
        <v>5</v>
      </c>
      <c r="J3" t="s">
        <v>5</v>
      </c>
      <c r="L3" t="s">
        <v>6</v>
      </c>
      <c r="N3" t="s">
        <v>9</v>
      </c>
      <c r="O3" t="s">
        <v>12</v>
      </c>
    </row>
    <row r="4" spans="1:18" x14ac:dyDescent="0.25">
      <c r="B4" t="s">
        <v>0</v>
      </c>
      <c r="C4" t="s">
        <v>4</v>
      </c>
      <c r="D4" t="s">
        <v>13</v>
      </c>
      <c r="E4" t="s">
        <v>1</v>
      </c>
      <c r="F4" t="s">
        <v>0</v>
      </c>
      <c r="G4" t="s">
        <v>4</v>
      </c>
      <c r="I4" t="s">
        <v>0</v>
      </c>
      <c r="J4" t="s">
        <v>4</v>
      </c>
      <c r="L4" t="s">
        <v>7</v>
      </c>
      <c r="M4" t="s">
        <v>8</v>
      </c>
      <c r="N4" t="s">
        <v>10</v>
      </c>
      <c r="O4" t="s">
        <v>4</v>
      </c>
      <c r="P4" t="s">
        <v>8</v>
      </c>
    </row>
    <row r="5" spans="1:18" x14ac:dyDescent="0.25">
      <c r="A5">
        <v>2015</v>
      </c>
      <c r="B5">
        <v>75782</v>
      </c>
      <c r="C5">
        <v>24171</v>
      </c>
      <c r="D5" s="2">
        <f>C5/B5</f>
        <v>0.31895436911139846</v>
      </c>
      <c r="E5">
        <v>100</v>
      </c>
      <c r="F5">
        <v>75782</v>
      </c>
      <c r="G5">
        <v>24171</v>
      </c>
      <c r="H5" s="2">
        <f>G5/F5</f>
        <v>0.31895436911139846</v>
      </c>
      <c r="I5">
        <v>100</v>
      </c>
      <c r="J5">
        <v>100</v>
      </c>
      <c r="L5">
        <v>293284</v>
      </c>
      <c r="M5" s="2">
        <f>C5/L5</f>
        <v>8.241499706768865E-2</v>
      </c>
      <c r="N5">
        <v>585</v>
      </c>
      <c r="O5" s="4">
        <f>C5*3/1000</f>
        <v>72.513000000000005</v>
      </c>
      <c r="P5" s="5">
        <f>N5/O5</f>
        <v>8.0675189276405597</v>
      </c>
      <c r="R5" s="3"/>
    </row>
    <row r="6" spans="1:18" x14ac:dyDescent="0.25">
      <c r="A6">
        <v>2016</v>
      </c>
      <c r="B6">
        <v>78351</v>
      </c>
      <c r="C6">
        <v>23359</v>
      </c>
      <c r="D6" s="2">
        <f t="shared" ref="D6:D9" si="0">C6/B6</f>
        <v>0.29813276154739571</v>
      </c>
      <c r="E6">
        <v>1.02</v>
      </c>
      <c r="F6" s="1">
        <f>B6/E6</f>
        <v>76814.705882352937</v>
      </c>
      <c r="G6" s="1">
        <f>C6/E6</f>
        <v>22900.980392156864</v>
      </c>
      <c r="H6" s="2">
        <f t="shared" ref="H6:H9" si="1">G6/F6</f>
        <v>0.29813276154739571</v>
      </c>
      <c r="I6">
        <v>101.4</v>
      </c>
      <c r="J6">
        <v>94.7</v>
      </c>
      <c r="L6">
        <v>331141</v>
      </c>
      <c r="M6" s="2">
        <f t="shared" ref="M6:M9" si="2">C6/L6</f>
        <v>7.0540947813771168E-2</v>
      </c>
      <c r="N6">
        <v>614</v>
      </c>
      <c r="O6" s="4">
        <f t="shared" ref="O6:O9" si="3">C6*3/1000</f>
        <v>70.076999999999998</v>
      </c>
      <c r="P6" s="5">
        <f t="shared" ref="P6:P9" si="4">N6/O6</f>
        <v>8.7617906017666289</v>
      </c>
      <c r="R6" s="3"/>
    </row>
    <row r="7" spans="1:18" x14ac:dyDescent="0.25">
      <c r="A7">
        <v>2017</v>
      </c>
      <c r="B7">
        <v>88293</v>
      </c>
      <c r="C7">
        <v>26274</v>
      </c>
      <c r="D7" s="2">
        <f t="shared" si="0"/>
        <v>0.29757738439060855</v>
      </c>
      <c r="E7">
        <v>1.04</v>
      </c>
      <c r="F7" s="1">
        <f>B7/E7</f>
        <v>84897.115384615376</v>
      </c>
      <c r="G7" s="1">
        <f>C7/E7</f>
        <v>25263.461538461539</v>
      </c>
      <c r="H7" s="2">
        <f t="shared" si="1"/>
        <v>0.2975773843906086</v>
      </c>
      <c r="I7">
        <v>112</v>
      </c>
      <c r="J7">
        <v>110.3</v>
      </c>
      <c r="L7">
        <v>406794</v>
      </c>
      <c r="M7" s="2">
        <f t="shared" si="2"/>
        <v>6.4587973273942098E-2</v>
      </c>
      <c r="N7">
        <v>879</v>
      </c>
      <c r="O7" s="4">
        <f t="shared" si="3"/>
        <v>78.822000000000003</v>
      </c>
      <c r="P7" s="5">
        <f t="shared" si="4"/>
        <v>11.151708913755042</v>
      </c>
      <c r="R7" s="3"/>
    </row>
    <row r="8" spans="1:18" x14ac:dyDescent="0.25">
      <c r="A8">
        <v>2018</v>
      </c>
      <c r="B8">
        <v>84310</v>
      </c>
      <c r="C8">
        <v>23346</v>
      </c>
      <c r="D8" s="2">
        <f t="shared" si="0"/>
        <v>0.27690665401494485</v>
      </c>
      <c r="E8">
        <v>1.0629999999999999</v>
      </c>
      <c r="F8" s="1">
        <f>B8/E8</f>
        <v>79313.26434619003</v>
      </c>
      <c r="G8" s="1">
        <f>C8/E8</f>
        <v>21962.370649106306</v>
      </c>
      <c r="H8" s="2">
        <f t="shared" si="1"/>
        <v>0.27690665401494485</v>
      </c>
      <c r="I8">
        <v>104.5</v>
      </c>
      <c r="J8">
        <v>86.9</v>
      </c>
      <c r="L8">
        <v>338516</v>
      </c>
      <c r="M8" s="2">
        <f t="shared" si="2"/>
        <v>6.8965720970352959E-2</v>
      </c>
      <c r="N8">
        <v>693</v>
      </c>
      <c r="O8" s="4">
        <f t="shared" si="3"/>
        <v>70.037999999999997</v>
      </c>
      <c r="P8" s="5">
        <f t="shared" si="4"/>
        <v>9.8946286301721926</v>
      </c>
      <c r="R8" s="3"/>
    </row>
    <row r="9" spans="1:18" x14ac:dyDescent="0.25">
      <c r="A9">
        <v>2019</v>
      </c>
      <c r="B9">
        <v>91819</v>
      </c>
      <c r="C9">
        <v>25569</v>
      </c>
      <c r="D9" s="2">
        <f t="shared" si="0"/>
        <v>0.2784717759940753</v>
      </c>
      <c r="E9">
        <v>1.0840000000000001</v>
      </c>
      <c r="F9" s="1">
        <f>B9/E9</f>
        <v>84703.874538745382</v>
      </c>
      <c r="G9" s="1">
        <f>C9/E9</f>
        <v>23587.638376383762</v>
      </c>
      <c r="H9" s="2">
        <f t="shared" si="1"/>
        <v>0.2784717759940753</v>
      </c>
      <c r="I9">
        <v>111.6</v>
      </c>
      <c r="J9">
        <v>97.5</v>
      </c>
      <c r="L9">
        <v>340618</v>
      </c>
      <c r="M9" s="2">
        <f t="shared" si="2"/>
        <v>7.506649677938336E-2</v>
      </c>
      <c r="N9">
        <v>1373</v>
      </c>
      <c r="O9" s="4">
        <f t="shared" si="3"/>
        <v>76.706999999999994</v>
      </c>
      <c r="P9" s="5">
        <f t="shared" si="4"/>
        <v>17.899279074921456</v>
      </c>
      <c r="R9" s="3"/>
    </row>
    <row r="10" spans="1:18" x14ac:dyDescent="0.25">
      <c r="G10" s="1">
        <f>AVERAGE(G5:G9)</f>
        <v>23577.090191221694</v>
      </c>
      <c r="P10" s="5">
        <f>AVERAGE(P5:P9)</f>
        <v>11.154985229651178</v>
      </c>
    </row>
    <row r="47" spans="2:15" x14ac:dyDescent="0.25">
      <c r="B47" t="s">
        <v>15</v>
      </c>
      <c r="C47" t="s">
        <v>15</v>
      </c>
    </row>
    <row r="48" spans="2:15" x14ac:dyDescent="0.25">
      <c r="C48" t="s">
        <v>11</v>
      </c>
      <c r="F48" t="s">
        <v>2</v>
      </c>
      <c r="G48" t="s">
        <v>3</v>
      </c>
      <c r="H48" t="s">
        <v>8</v>
      </c>
      <c r="I48" t="s">
        <v>5</v>
      </c>
      <c r="J48" t="s">
        <v>5</v>
      </c>
      <c r="L48" t="s">
        <v>6</v>
      </c>
      <c r="N48" t="s">
        <v>9</v>
      </c>
      <c r="O48" t="s">
        <v>12</v>
      </c>
    </row>
    <row r="49" spans="1:16" x14ac:dyDescent="0.25">
      <c r="B49" t="s">
        <v>0</v>
      </c>
      <c r="C49" t="s">
        <v>4</v>
      </c>
      <c r="D49" t="s">
        <v>13</v>
      </c>
      <c r="E49" t="s">
        <v>1</v>
      </c>
      <c r="F49" t="s">
        <v>0</v>
      </c>
      <c r="G49" t="s">
        <v>4</v>
      </c>
      <c r="I49" t="s">
        <v>0</v>
      </c>
      <c r="J49" t="s">
        <v>4</v>
      </c>
      <c r="L49" t="s">
        <v>7</v>
      </c>
      <c r="M49" t="s">
        <v>8</v>
      </c>
      <c r="N49" t="s">
        <v>10</v>
      </c>
      <c r="O49" t="s">
        <v>4</v>
      </c>
      <c r="P49" t="s">
        <v>8</v>
      </c>
    </row>
    <row r="51" spans="1:16" x14ac:dyDescent="0.25">
      <c r="A51">
        <v>2015</v>
      </c>
      <c r="B51">
        <v>35747</v>
      </c>
      <c r="C51">
        <v>1108</v>
      </c>
      <c r="D51" s="7">
        <f>C51/B51</f>
        <v>3.0995608023050885E-2</v>
      </c>
      <c r="E51">
        <v>100</v>
      </c>
      <c r="F51">
        <f>(B51*100)/E51</f>
        <v>35747</v>
      </c>
      <c r="G51">
        <f>(C51*100)/E51</f>
        <v>1108</v>
      </c>
      <c r="H51" s="2">
        <f>G51/F51</f>
        <v>3.0995608023050885E-2</v>
      </c>
      <c r="I51" s="6">
        <f>F51/35747</f>
        <v>1</v>
      </c>
      <c r="J51" s="6">
        <f>G51/1108</f>
        <v>1</v>
      </c>
      <c r="N51">
        <v>310</v>
      </c>
      <c r="O51">
        <v>2.2330000000000001</v>
      </c>
      <c r="P51">
        <f>N51/O51</f>
        <v>138.82669055082849</v>
      </c>
    </row>
    <row r="52" spans="1:16" x14ac:dyDescent="0.25">
      <c r="A52">
        <v>2016</v>
      </c>
      <c r="B52">
        <v>43741</v>
      </c>
      <c r="C52">
        <v>1255</v>
      </c>
      <c r="D52" s="7">
        <f t="shared" ref="D52:D55" si="5">C52/B52</f>
        <v>2.8691616561121146E-2</v>
      </c>
      <c r="E52">
        <v>1.02</v>
      </c>
      <c r="F52">
        <v>42883</v>
      </c>
      <c r="G52">
        <v>1230</v>
      </c>
      <c r="H52" s="2">
        <f t="shared" ref="H52:H55" si="6">G52/F52</f>
        <v>2.8682694774152927E-2</v>
      </c>
      <c r="I52" s="6">
        <f t="shared" ref="I52:I55" si="7">F52/35747</f>
        <v>1.1996251433686742</v>
      </c>
      <c r="J52" s="6">
        <f t="shared" ref="J52:J55" si="8">G52/1108</f>
        <v>1.1101083032490975</v>
      </c>
      <c r="N52">
        <v>355</v>
      </c>
      <c r="O52">
        <v>4.1859999999999999</v>
      </c>
      <c r="P52">
        <f t="shared" ref="P52:P55" si="9">N52/O52</f>
        <v>84.806497849976111</v>
      </c>
    </row>
    <row r="53" spans="1:16" x14ac:dyDescent="0.25">
      <c r="A53">
        <v>2017</v>
      </c>
      <c r="B53">
        <v>60453</v>
      </c>
      <c r="C53">
        <v>2127</v>
      </c>
      <c r="D53" s="7">
        <f t="shared" si="5"/>
        <v>3.5184358096372388E-2</v>
      </c>
      <c r="E53">
        <v>1.04</v>
      </c>
      <c r="F53">
        <v>58128</v>
      </c>
      <c r="G53">
        <v>2045</v>
      </c>
      <c r="H53" s="2">
        <f t="shared" si="6"/>
        <v>3.5180979906413432E-2</v>
      </c>
      <c r="I53" s="6">
        <f t="shared" si="7"/>
        <v>1.6260944974403446</v>
      </c>
      <c r="J53" s="6">
        <f t="shared" si="8"/>
        <v>1.8456678700361011</v>
      </c>
      <c r="N53">
        <v>561</v>
      </c>
      <c r="O53">
        <v>4.1059999999999999</v>
      </c>
      <c r="P53">
        <f t="shared" si="9"/>
        <v>136.62932294203605</v>
      </c>
    </row>
    <row r="54" spans="1:16" x14ac:dyDescent="0.25">
      <c r="A54">
        <v>2018</v>
      </c>
      <c r="B54">
        <v>72383</v>
      </c>
      <c r="C54">
        <v>3786</v>
      </c>
      <c r="D54" s="7">
        <f t="shared" si="5"/>
        <v>5.230509926363925E-2</v>
      </c>
      <c r="E54">
        <v>1.0629999999999999</v>
      </c>
      <c r="F54">
        <v>68093</v>
      </c>
      <c r="G54">
        <v>3561</v>
      </c>
      <c r="H54" s="2">
        <f t="shared" si="6"/>
        <v>5.2296124418075282E-2</v>
      </c>
      <c r="I54" s="6">
        <f t="shared" si="7"/>
        <v>1.9048591490194982</v>
      </c>
      <c r="J54" s="6">
        <f t="shared" si="8"/>
        <v>3.213898916967509</v>
      </c>
      <c r="N54">
        <v>720</v>
      </c>
      <c r="O54">
        <v>12.420999999999999</v>
      </c>
      <c r="P54">
        <f t="shared" si="9"/>
        <v>57.966347315031001</v>
      </c>
    </row>
    <row r="55" spans="1:16" x14ac:dyDescent="0.25">
      <c r="A55">
        <v>2019</v>
      </c>
      <c r="B55">
        <v>87437</v>
      </c>
      <c r="C55">
        <v>3879</v>
      </c>
      <c r="D55" s="7">
        <f t="shared" si="5"/>
        <v>4.4363370197971111E-2</v>
      </c>
      <c r="E55">
        <v>1.0840000000000001</v>
      </c>
      <c r="F55" s="1">
        <v>80661</v>
      </c>
      <c r="G55">
        <v>3578</v>
      </c>
      <c r="H55" s="2">
        <f t="shared" si="6"/>
        <v>4.4358487992958183E-2</v>
      </c>
      <c r="I55" s="6">
        <f t="shared" si="7"/>
        <v>2.2564410999524434</v>
      </c>
      <c r="J55" s="6">
        <f t="shared" si="8"/>
        <v>3.2292418772563178</v>
      </c>
      <c r="N55">
        <v>928</v>
      </c>
      <c r="O55">
        <v>14.541</v>
      </c>
      <c r="P55">
        <f t="shared" si="9"/>
        <v>63.819544735575271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2020-01-29T17:49:38Z</dcterms:created>
  <dcterms:modified xsi:type="dcterms:W3CDTF">2020-01-31T12:51:02Z</dcterms:modified>
</cp:coreProperties>
</file>