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2019-2\"/>
    </mc:Choice>
  </mc:AlternateContent>
  <xr:revisionPtr revIDLastSave="0" documentId="13_ncr:1_{2E240228-47B6-484F-ACBA-FACBCF52C43A}" xr6:coauthVersionLast="45" xr6:coauthVersionMax="45" xr10:uidLastSave="{00000000-0000-0000-0000-000000000000}"/>
  <bookViews>
    <workbookView xWindow="-120" yWindow="-120" windowWidth="20730" windowHeight="11160" xr2:uid="{13B8C643-CDF2-4BBC-8444-B9BF7E446B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6" i="1" l="1"/>
  <c r="E26" i="1"/>
  <c r="F26" i="1"/>
  <c r="G26" i="1"/>
  <c r="H26" i="1"/>
  <c r="I26" i="1"/>
  <c r="J26" i="1"/>
  <c r="K26" i="1"/>
  <c r="L26" i="1"/>
  <c r="M26" i="1"/>
  <c r="N26" i="1"/>
  <c r="O26" i="1"/>
  <c r="P26" i="1"/>
  <c r="Q26" i="1"/>
  <c r="R26" i="1"/>
  <c r="S26" i="1"/>
  <c r="T26" i="1"/>
  <c r="U26" i="1"/>
  <c r="V26" i="1"/>
  <c r="W26" i="1"/>
  <c r="C26" i="1"/>
  <c r="D9" i="1" l="1"/>
  <c r="E9" i="1"/>
  <c r="F9" i="1"/>
  <c r="G9" i="1"/>
  <c r="H9" i="1"/>
  <c r="I9" i="1"/>
  <c r="J9" i="1"/>
  <c r="K9" i="1"/>
  <c r="L9" i="1"/>
  <c r="M9" i="1"/>
  <c r="N9" i="1"/>
  <c r="O9" i="1"/>
  <c r="P9" i="1"/>
  <c r="Q9" i="1"/>
  <c r="R9" i="1"/>
  <c r="S9" i="1"/>
  <c r="T9" i="1"/>
  <c r="U9" i="1"/>
  <c r="V9" i="1"/>
  <c r="W9" i="1"/>
  <c r="D8" i="1"/>
  <c r="E8" i="1"/>
  <c r="F8" i="1"/>
  <c r="G8" i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D6" i="1" l="1"/>
  <c r="E6" i="1"/>
  <c r="F6" i="1"/>
  <c r="G6" i="1"/>
  <c r="H6" i="1"/>
  <c r="I6" i="1"/>
  <c r="J6" i="1"/>
  <c r="K6" i="1"/>
  <c r="L6" i="1"/>
  <c r="M6" i="1"/>
  <c r="N6" i="1"/>
  <c r="O6" i="1"/>
  <c r="P6" i="1"/>
  <c r="Q6" i="1"/>
  <c r="R6" i="1"/>
  <c r="S6" i="1"/>
  <c r="T6" i="1"/>
  <c r="U6" i="1"/>
  <c r="V6" i="1"/>
  <c r="W6" i="1"/>
  <c r="C6" i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D11" i="1"/>
  <c r="E11" i="1"/>
  <c r="F11" i="1"/>
  <c r="G11" i="1"/>
  <c r="H11" i="1"/>
  <c r="I11" i="1"/>
  <c r="J11" i="1"/>
  <c r="K11" i="1"/>
  <c r="L11" i="1"/>
  <c r="M11" i="1"/>
  <c r="N11" i="1"/>
  <c r="O11" i="1"/>
  <c r="P11" i="1"/>
  <c r="Q11" i="1"/>
  <c r="R11" i="1"/>
  <c r="S11" i="1"/>
  <c r="T11" i="1"/>
  <c r="U11" i="1"/>
  <c r="V11" i="1"/>
  <c r="W11" i="1"/>
  <c r="D25" i="1"/>
  <c r="E25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T25" i="1"/>
  <c r="U25" i="1"/>
  <c r="V25" i="1"/>
  <c r="W25" i="1"/>
  <c r="C25" i="1"/>
  <c r="J16" i="1"/>
  <c r="N16" i="1"/>
  <c r="R16" i="1"/>
  <c r="V16" i="1"/>
  <c r="J20" i="1"/>
  <c r="N20" i="1"/>
  <c r="R20" i="1"/>
  <c r="V20" i="1"/>
  <c r="W5" i="1"/>
  <c r="V5" i="1"/>
  <c r="U5" i="1"/>
  <c r="T5" i="1"/>
  <c r="T16" i="1" s="1"/>
  <c r="S5" i="1"/>
  <c r="R5" i="1"/>
  <c r="Q5" i="1"/>
  <c r="P5" i="1"/>
  <c r="P16" i="1" s="1"/>
  <c r="O5" i="1"/>
  <c r="N5" i="1"/>
  <c r="M5" i="1"/>
  <c r="L5" i="1"/>
  <c r="L16" i="1" s="1"/>
  <c r="K5" i="1"/>
  <c r="J5" i="1"/>
  <c r="I5" i="1"/>
  <c r="H5" i="1"/>
  <c r="H16" i="1" s="1"/>
  <c r="G5" i="1"/>
  <c r="F5" i="1"/>
  <c r="F16" i="1" s="1"/>
  <c r="E5" i="1"/>
  <c r="D5" i="1"/>
  <c r="D16" i="1" s="1"/>
  <c r="C5" i="1"/>
  <c r="C8" i="1" s="1"/>
  <c r="C11" i="1" s="1"/>
  <c r="H20" i="1" l="1"/>
  <c r="T20" i="1"/>
  <c r="T18" i="1"/>
  <c r="D20" i="1"/>
  <c r="D18" i="1"/>
  <c r="F20" i="1"/>
  <c r="R18" i="1"/>
  <c r="L20" i="1"/>
  <c r="P20" i="1"/>
  <c r="N18" i="1"/>
  <c r="K16" i="1"/>
  <c r="W16" i="1"/>
  <c r="O16" i="1"/>
  <c r="G16" i="1"/>
  <c r="H18" i="1" s="1"/>
  <c r="U16" i="1"/>
  <c r="V18" i="1" s="1"/>
  <c r="Q16" i="1"/>
  <c r="M16" i="1"/>
  <c r="I16" i="1"/>
  <c r="E16" i="1"/>
  <c r="F18" i="1" s="1"/>
  <c r="S16" i="1"/>
  <c r="C9" i="1"/>
  <c r="C12" i="1" s="1"/>
  <c r="C13" i="1" s="1"/>
  <c r="O10" i="1"/>
  <c r="D17" i="1"/>
  <c r="D24" i="1" s="1"/>
  <c r="H17" i="1"/>
  <c r="H24" i="1" s="1"/>
  <c r="L17" i="1"/>
  <c r="L24" i="1" s="1"/>
  <c r="P17" i="1"/>
  <c r="P24" i="1" s="1"/>
  <c r="T17" i="1"/>
  <c r="T24" i="1" s="1"/>
  <c r="S13" i="1"/>
  <c r="W10" i="1"/>
  <c r="W13" i="1"/>
  <c r="F17" i="1"/>
  <c r="F24" i="1" s="1"/>
  <c r="J17" i="1"/>
  <c r="J24" i="1" s="1"/>
  <c r="N17" i="1"/>
  <c r="N24" i="1" s="1"/>
  <c r="R17" i="1"/>
  <c r="R24" i="1" s="1"/>
  <c r="V17" i="1"/>
  <c r="V24" i="1" s="1"/>
  <c r="T13" i="1"/>
  <c r="P13" i="1"/>
  <c r="L13" i="1"/>
  <c r="H13" i="1"/>
  <c r="C16" i="1"/>
  <c r="M18" i="1" l="1"/>
  <c r="M20" i="1"/>
  <c r="O20" i="1"/>
  <c r="O18" i="1"/>
  <c r="P18" i="1"/>
  <c r="S10" i="1"/>
  <c r="S20" i="1"/>
  <c r="S18" i="1"/>
  <c r="Q18" i="1"/>
  <c r="Q20" i="1"/>
  <c r="W20" i="1"/>
  <c r="W18" i="1"/>
  <c r="I18" i="1"/>
  <c r="I20" i="1"/>
  <c r="G20" i="1"/>
  <c r="G18" i="1"/>
  <c r="C17" i="1"/>
  <c r="C24" i="1" s="1"/>
  <c r="C20" i="1"/>
  <c r="G13" i="1"/>
  <c r="E18" i="1"/>
  <c r="E20" i="1"/>
  <c r="U18" i="1"/>
  <c r="U20" i="1"/>
  <c r="K20" i="1"/>
  <c r="K18" i="1"/>
  <c r="L18" i="1"/>
  <c r="J18" i="1"/>
  <c r="K10" i="1"/>
  <c r="R10" i="1"/>
  <c r="D13" i="1"/>
  <c r="N13" i="1"/>
  <c r="K13" i="1"/>
  <c r="O13" i="1"/>
  <c r="F10" i="1"/>
  <c r="R13" i="1"/>
  <c r="I13" i="1"/>
  <c r="F13" i="1"/>
  <c r="V13" i="1"/>
  <c r="G10" i="1"/>
  <c r="C10" i="1"/>
  <c r="Q13" i="1"/>
  <c r="E17" i="1"/>
  <c r="E24" i="1" s="1"/>
  <c r="U17" i="1"/>
  <c r="U24" i="1" s="1"/>
  <c r="J13" i="1"/>
  <c r="D10" i="1"/>
  <c r="T10" i="1"/>
  <c r="K17" i="1"/>
  <c r="K24" i="1" s="1"/>
  <c r="U10" i="1"/>
  <c r="M13" i="1"/>
  <c r="E10" i="1"/>
  <c r="V10" i="1"/>
  <c r="Q17" i="1"/>
  <c r="Q24" i="1" s="1"/>
  <c r="G17" i="1"/>
  <c r="G24" i="1" s="1"/>
  <c r="O17" i="1"/>
  <c r="O24" i="1" s="1"/>
  <c r="U13" i="1"/>
  <c r="M10" i="1"/>
  <c r="E13" i="1"/>
  <c r="P10" i="1"/>
  <c r="W17" i="1"/>
  <c r="W24" i="1" s="1"/>
  <c r="I17" i="1"/>
  <c r="I24" i="1" s="1"/>
  <c r="H10" i="1"/>
  <c r="M17" i="1"/>
  <c r="M24" i="1" s="1"/>
  <c r="L10" i="1"/>
  <c r="S17" i="1"/>
  <c r="S24" i="1" s="1"/>
  <c r="J10" i="1"/>
  <c r="Q10" i="1"/>
  <c r="I10" i="1"/>
  <c r="N10" i="1"/>
</calcChain>
</file>

<file path=xl/sharedStrings.xml><?xml version="1.0" encoding="utf-8"?>
<sst xmlns="http://schemas.openxmlformats.org/spreadsheetml/2006/main" count="50" uniqueCount="49">
  <si>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</si>
  <si>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</si>
  <si>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</si>
  <si>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</si>
  <si>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</si>
  <si>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</si>
  <si>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</si>
  <si>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</si>
  <si>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</si>
  <si>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</si>
  <si>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</si>
  <si>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</si>
  <si>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</si>
  <si>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</si>
  <si>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</si>
  <si>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</si>
  <si>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</si>
  <si>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</si>
  <si>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</si>
  <si>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</si>
  <si>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</si>
  <si>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NON-DURABLE PRE TAX PROFITS</t>
  </si>
  <si>
    <t>net surplus</t>
  </si>
  <si>
    <t>turnover</t>
  </si>
  <si>
    <t>rate of exploitation</t>
  </si>
  <si>
    <t>rate of surplus value</t>
  </si>
  <si>
    <t>r.o.s. divided by r.o.e.</t>
  </si>
  <si>
    <t>rate of exploitation indexed</t>
  </si>
  <si>
    <t>rate of surplus value indexed</t>
  </si>
  <si>
    <t>difference</t>
  </si>
  <si>
    <t>fixed assets</t>
  </si>
  <si>
    <t>gross output</t>
  </si>
  <si>
    <t>working capital</t>
  </si>
  <si>
    <t>total capital</t>
  </si>
  <si>
    <t>working capital share of fixed capital</t>
  </si>
  <si>
    <t>annual variation in working capital</t>
  </si>
  <si>
    <t>RATE OF PROFIT</t>
  </si>
  <si>
    <t>PRE-TAX PROFIT</t>
  </si>
  <si>
    <t>pre-tax profit indexed</t>
  </si>
  <si>
    <t>net surplus indexed</t>
  </si>
  <si>
    <t>rate of return</t>
  </si>
  <si>
    <t>table</t>
  </si>
  <si>
    <t>Table 6.1D. National Income Without Capital Consumption Adjustment by Industry</t>
  </si>
  <si>
    <t>Table 6.2D. Compensation of Employees by Industry</t>
  </si>
  <si>
    <t xml:space="preserve">annual compensation </t>
  </si>
  <si>
    <t>Annual  National Income</t>
  </si>
  <si>
    <t>non-durable manufacturing</t>
  </si>
  <si>
    <t>Table 3.1ESI. Current-Cost Net Stock of Private Fixed Assets by Industry</t>
  </si>
  <si>
    <t>Table 6.17D. Corporate Profits Before Tax by 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</si>
</sst>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8" x14ac:knownFonts="1">
    <font>
      <sz val="11"/>
      <color theme="1"/>
      <name val="Calibri"/>
      <family val="2"/>
      <scheme val="minor"/>
    </font>
    <font>
      <b/>
      <sz val="10"/>
      <color indexed="9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0"/>
      <color rgb="FFFF0000"/>
      <name val="Arial"/>
      <family val="2"/>
    </font>
    <font>
      <sz val="10"/>
      <color theme="4"/>
      <name val="Arial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/>
    </xf>
    <xf numFmtId="164" fontId="0" fillId="0" borderId="0" xfId="0" applyNumberFormat="1"/>
    <xf numFmtId="0" fontId="4" fillId="0" borderId="0" xfId="0" applyFont="1"/>
    <xf numFmtId="2" fontId="5" fillId="0" borderId="0" xfId="0" applyNumberFormat="1" applyFont="1"/>
    <xf numFmtId="0" fontId="3" fillId="0" borderId="0" xfId="0" applyFont="1"/>
    <xf numFmtId="0" fontId="6" fillId="0" borderId="0" xfId="0" applyFont="1"/>
    <xf numFmtId="164" fontId="6" fillId="0" borderId="0" xfId="0" applyNumberFormat="1" applyFont="1"/>
    <xf numFmtId="9" fontId="0" fillId="0" borderId="0" xfId="1" applyFont="1"/>
    <xf numFmtId="165" fontId="0" fillId="0" borderId="0" xfId="1" applyNumberFormat="1" applyFont="1"/>
    <xf numFmtId="2" fontId="0" fillId="0" borderId="0" xfId="1" applyNumberFormat="1" applyFont="1"/>
    <xf numFmtId="9" fontId="0" fillId="0" borderId="0" xfId="1" applyNumberFormat="1" applyFont="1"/>
    <xf numFmtId="0" fontId="7" fillId="0" borderId="0" xfId="0" applyFont="1"/>
    <xf numFmtId="164" fontId="7" fillId="0" borderId="0" xfId="0" applyNumberFormat="1" applyFont="1"/>
    <xf numFmtId="165" fontId="7" fillId="0" borderId="0" xfId="1" applyNumberFormat="1" applyFont="1"/>
    <xf numFmtId="9" fontId="6" fillId="0" borderId="0" xfId="1" applyFont="1"/>
    <xf numFmtId="165" fontId="3" fillId="0" borderId="0" xfId="1" applyNumberFormat="1" applyFont="1"/>
    <xf numFmtId="0" fontId="0" fillId="0" borderId="0" xfId="0" applyAlignment="1">
      <alignment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 TO EXPLOITATION</a:t>
            </a:r>
            <a:r>
              <a:rPr lang="en-US"/>
              <a:t>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rate of exploitation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Sheet1!$C$8:$W$8</c:f>
              <c:numCache>
                <c:formatCode>0.0%</c:formatCode>
                <c:ptCount val="21"/>
                <c:pt idx="0">
                  <c:v>0.54962847525683833</c:v>
                </c:pt>
                <c:pt idx="1">
                  <c:v>0.57400087236246644</c:v>
                </c:pt>
                <c:pt idx="2">
                  <c:v>0.60579834852972825</c:v>
                </c:pt>
                <c:pt idx="3">
                  <c:v>0.5975583665391917</c:v>
                </c:pt>
                <c:pt idx="4">
                  <c:v>0.56428610309727301</c:v>
                </c:pt>
                <c:pt idx="5">
                  <c:v>0.59884697566285461</c:v>
                </c:pt>
                <c:pt idx="6">
                  <c:v>0.75155159747223399</c:v>
                </c:pt>
                <c:pt idx="7">
                  <c:v>0.87173216255946362</c:v>
                </c:pt>
                <c:pt idx="8">
                  <c:v>1.0173628406745892</c:v>
                </c:pt>
                <c:pt idx="9">
                  <c:v>0.98814135504782985</c:v>
                </c:pt>
                <c:pt idx="10">
                  <c:v>0.92908160040452548</c:v>
                </c:pt>
                <c:pt idx="11">
                  <c:v>0.87726802765219869</c:v>
                </c:pt>
                <c:pt idx="12">
                  <c:v>0.979066290081409</c:v>
                </c:pt>
                <c:pt idx="13">
                  <c:v>1.0301710085652471</c:v>
                </c:pt>
                <c:pt idx="14">
                  <c:v>1.1234051266300662</c:v>
                </c:pt>
                <c:pt idx="15">
                  <c:v>1.1452021386361506</c:v>
                </c:pt>
                <c:pt idx="16">
                  <c:v>1.1210372571824947</c:v>
                </c:pt>
                <c:pt idx="17">
                  <c:v>1.0710489705873794</c:v>
                </c:pt>
                <c:pt idx="18">
                  <c:v>0.83119573767940969</c:v>
                </c:pt>
                <c:pt idx="19">
                  <c:v>0.8082094539323913</c:v>
                </c:pt>
                <c:pt idx="20">
                  <c:v>0.80495015117534452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EB0-4F09-90BF-8CB08D2DCFC6}"/>
            </c:ext>
          </c:extLst>
        </c:ser>
        <c:ser>
          <c:idx val="1"/>
          <c:order val="1"/>
          <c:tx>
            <c:v>rate of surplus value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Sheet1!$C$9:$W$9</c:f>
              <c:numCache>
                <c:formatCode>0.0%</c:formatCode>
                <c:ptCount val="21"/>
                <c:pt idx="0">
                  <c:v>2.6419889201214639</c:v>
                </c:pt>
                <c:pt idx="1">
                  <c:v>2.6481059623678611</c:v>
                </c:pt>
                <c:pt idx="2">
                  <c:v>2.98830813113881</c:v>
                </c:pt>
                <c:pt idx="3">
                  <c:v>2.7722789791900206</c:v>
                </c:pt>
                <c:pt idx="4">
                  <c:v>2.6423005239730259</c:v>
                </c:pt>
                <c:pt idx="5">
                  <c:v>2.7985450950416912</c:v>
                </c:pt>
                <c:pt idx="6">
                  <c:v>3.6247664955751873</c:v>
                </c:pt>
                <c:pt idx="7">
                  <c:v>4.5920379271833163</c:v>
                </c:pt>
                <c:pt idx="8">
                  <c:v>5.3074533195668785</c:v>
                </c:pt>
                <c:pt idx="9">
                  <c:v>5.4058287102033171</c:v>
                </c:pt>
                <c:pt idx="10">
                  <c:v>5.5811002192319279</c:v>
                </c:pt>
                <c:pt idx="11">
                  <c:v>4.1628568560096051</c:v>
                </c:pt>
                <c:pt idx="12">
                  <c:v>5.2210206089906288</c:v>
                </c:pt>
                <c:pt idx="13">
                  <c:v>6.2059222536163103</c:v>
                </c:pt>
                <c:pt idx="14">
                  <c:v>6.8522130103326324</c:v>
                </c:pt>
                <c:pt idx="15">
                  <c:v>6.9616810983031625</c:v>
                </c:pt>
                <c:pt idx="16">
                  <c:v>6.5439907792719341</c:v>
                </c:pt>
                <c:pt idx="17">
                  <c:v>5.3402093893489431</c:v>
                </c:pt>
                <c:pt idx="18">
                  <c:v>4.2064155463583273</c:v>
                </c:pt>
                <c:pt idx="19">
                  <c:v>4.0851468411252139</c:v>
                </c:pt>
                <c:pt idx="20">
                  <c:v>3.9976595902472236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EB0-4F09-90BF-8CB08D2DCF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17050368"/>
        <c:axId val="417050696"/>
      </c:lineChart>
      <c:catAx>
        <c:axId val="417050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7050696"/>
        <c:crosses val="autoZero"/>
        <c:auto val="1"/>
        <c:lblAlgn val="ctr"/>
        <c:lblOffset val="100"/>
        <c:noMultiLvlLbl val="0"/>
      </c:catAx>
      <c:valAx>
        <c:axId val="417050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7050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R.O.S. TO R.O.E.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Sheet1!$C$10:$W$10</c:f>
              <c:numCache>
                <c:formatCode>0.00</c:formatCode>
                <c:ptCount val="21"/>
                <c:pt idx="0">
                  <c:v>4.8068632522848773</c:v>
                </c:pt>
                <c:pt idx="1">
                  <c:v>4.6134180100960753</c:v>
                </c:pt>
                <c:pt idx="2">
                  <c:v>4.9328429804924854</c:v>
                </c:pt>
                <c:pt idx="3">
                  <c:v>4.639344262295082</c:v>
                </c:pt>
                <c:pt idx="4">
                  <c:v>4.6825546641497562</c:v>
                </c:pt>
                <c:pt idx="5">
                  <c:v>4.6732223903177008</c:v>
                </c:pt>
                <c:pt idx="6">
                  <c:v>4.8230440967283075</c:v>
                </c:pt>
                <c:pt idx="7">
                  <c:v>5.2677165354330713</c:v>
                </c:pt>
                <c:pt idx="8">
                  <c:v>5.2168735748669883</c:v>
                </c:pt>
                <c:pt idx="9">
                  <c:v>5.4707038447365193</c:v>
                </c:pt>
                <c:pt idx="10">
                  <c:v>6.0071152165772057</c:v>
                </c:pt>
                <c:pt idx="11">
                  <c:v>4.7452508524111057</c:v>
                </c:pt>
                <c:pt idx="12">
                  <c:v>5.3326528161402669</c:v>
                </c:pt>
                <c:pt idx="13">
                  <c:v>6.0241670577193798</c:v>
                </c:pt>
                <c:pt idx="14">
                  <c:v>6.0995030625216691</c:v>
                </c:pt>
                <c:pt idx="15">
                  <c:v>6.0789976401842907</c:v>
                </c:pt>
                <c:pt idx="16">
                  <c:v>5.8374427231071335</c:v>
                </c:pt>
                <c:pt idx="17">
                  <c:v>4.9859619270445608</c:v>
                </c:pt>
                <c:pt idx="18">
                  <c:v>5.0606798804119135</c:v>
                </c:pt>
                <c:pt idx="19">
                  <c:v>5.0545645330535152</c:v>
                </c:pt>
                <c:pt idx="20">
                  <c:v>4.9663442940038687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D6-4C0D-84D0-115E2CB88A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8049680"/>
        <c:axId val="428046072"/>
      </c:lineChart>
      <c:catAx>
        <c:axId val="428049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046072"/>
        <c:crosses val="autoZero"/>
        <c:auto val="1"/>
        <c:lblAlgn val="ctr"/>
        <c:lblOffset val="100"/>
        <c:noMultiLvlLbl val="0"/>
      </c:catAx>
      <c:valAx>
        <c:axId val="428046072"/>
        <c:scaling>
          <c:orientation val="minMax"/>
          <c:max val="7"/>
          <c:min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049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DIFFERENCE BETWEEN TWO RATES WHEN INDEXED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Sheet1!$C$13:$W$13</c:f>
              <c:numCache>
                <c:formatCode>0%</c:formatCode>
                <c:ptCount val="21"/>
                <c:pt idx="0">
                  <c:v>6.7130578641416694E-4</c:v>
                </c:pt>
                <c:pt idx="1">
                  <c:v>-4.1326836060362249E-2</c:v>
                </c:pt>
                <c:pt idx="2">
                  <c:v>2.9626478088778052E-2</c:v>
                </c:pt>
                <c:pt idx="3">
                  <c:v>-3.7159015788337246E-2</c:v>
                </c:pt>
                <c:pt idx="4">
                  <c:v>-2.5860984239096663E-2</c:v>
                </c:pt>
                <c:pt idx="5">
                  <c:v>-2.9560186792602972E-2</c:v>
                </c:pt>
                <c:pt idx="6">
                  <c:v>5.5207845603957306E-3</c:v>
                </c:pt>
                <c:pt idx="7">
                  <c:v>0.15312400142366056</c:v>
                </c:pt>
                <c:pt idx="8">
                  <c:v>0.15912648867904422</c:v>
                </c:pt>
                <c:pt idx="9">
                  <c:v>0.24949165960736219</c:v>
                </c:pt>
                <c:pt idx="10">
                  <c:v>0.42321349687482224</c:v>
                </c:pt>
                <c:pt idx="11">
                  <c:v>-1.9386730611675729E-2</c:v>
                </c:pt>
                <c:pt idx="12">
                  <c:v>0.19604170156889622</c:v>
                </c:pt>
                <c:pt idx="13">
                  <c:v>0.47591042244827464</c:v>
                </c:pt>
                <c:pt idx="14">
                  <c:v>0.55101562943108728</c:v>
                </c:pt>
                <c:pt idx="15">
                  <c:v>0.55281849410916628</c:v>
                </c:pt>
                <c:pt idx="16">
                  <c:v>0.43865838216462283</c:v>
                </c:pt>
                <c:pt idx="17">
                  <c:v>7.3913552990202191E-2</c:v>
                </c:pt>
                <c:pt idx="18">
                  <c:v>8.0868083096882426E-2</c:v>
                </c:pt>
                <c:pt idx="19">
                  <c:v>7.6760983641517955E-2</c:v>
                </c:pt>
                <c:pt idx="20">
                  <c:v>4.9572964854939894E-2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A9-4C4C-AA2B-9D79B387E2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205928"/>
        <c:axId val="486206912"/>
      </c:lineChart>
      <c:catAx>
        <c:axId val="486205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6206912"/>
        <c:crosses val="autoZero"/>
        <c:auto val="1"/>
        <c:lblAlgn val="ctr"/>
        <c:lblOffset val="100"/>
        <c:noMultiLvlLbl val="0"/>
      </c:catAx>
      <c:valAx>
        <c:axId val="486206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6205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CIRCULATING CAPITAL SHARE OF FIXED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Sheet1!$C$20:$W$20</c:f>
              <c:numCache>
                <c:formatCode>0.0%</c:formatCode>
                <c:ptCount val="21"/>
                <c:pt idx="0">
                  <c:v>0.34380503231169668</c:v>
                </c:pt>
                <c:pt idx="1">
                  <c:v>0.3490671033716729</c:v>
                </c:pt>
                <c:pt idx="2">
                  <c:v>0.3368785405639389</c:v>
                </c:pt>
                <c:pt idx="3">
                  <c:v>0.33746929014651561</c:v>
                </c:pt>
                <c:pt idx="4">
                  <c:v>0.32861906498192878</c:v>
                </c:pt>
                <c:pt idx="5">
                  <c:v>0.33130729147881038</c:v>
                </c:pt>
                <c:pt idx="6">
                  <c:v>0.33011596902678642</c:v>
                </c:pt>
                <c:pt idx="7">
                  <c:v>0.32017726485546377</c:v>
                </c:pt>
                <c:pt idx="8">
                  <c:v>0.31991470967229491</c:v>
                </c:pt>
                <c:pt idx="9">
                  <c:v>0.31073340501599622</c:v>
                </c:pt>
                <c:pt idx="10">
                  <c:v>0.2862063828926118</c:v>
                </c:pt>
                <c:pt idx="11">
                  <c:v>0.29297922668548426</c:v>
                </c:pt>
                <c:pt idx="12">
                  <c:v>0.28681534872975634</c:v>
                </c:pt>
                <c:pt idx="13">
                  <c:v>0.28153288620420042</c:v>
                </c:pt>
                <c:pt idx="14">
                  <c:v>0.27269139124681779</c:v>
                </c:pt>
                <c:pt idx="15">
                  <c:v>0.26971368514311361</c:v>
                </c:pt>
                <c:pt idx="16">
                  <c:v>0.26799367951751274</c:v>
                </c:pt>
                <c:pt idx="17">
                  <c:v>0.27068843214501592</c:v>
                </c:pt>
                <c:pt idx="18">
                  <c:v>0.25972517261584477</c:v>
                </c:pt>
                <c:pt idx="19">
                  <c:v>0.26452910760787118</c:v>
                </c:pt>
                <c:pt idx="20">
                  <c:v>0.27659841593641532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5BB-44AD-BEEF-B268529E17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9602488"/>
        <c:axId val="599602816"/>
      </c:lineChart>
      <c:catAx>
        <c:axId val="599602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9602816"/>
        <c:crosses val="autoZero"/>
        <c:auto val="1"/>
        <c:lblAlgn val="ctr"/>
        <c:lblOffset val="100"/>
        <c:noMultiLvlLbl val="0"/>
      </c:catAx>
      <c:valAx>
        <c:axId val="599602816"/>
        <c:scaling>
          <c:orientation val="minMax"/>
          <c:min val="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9602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CIRCULATING CAPITAL BILLIONS OF DOLLARS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Sheet1!$C$16:$W$16</c:f>
              <c:numCache>
                <c:formatCode>0.0</c:formatCode>
                <c:ptCount val="21"/>
                <c:pt idx="0">
                  <c:v>317.69304010762329</c:v>
                </c:pt>
                <c:pt idx="1">
                  <c:v>337.09410172602452</c:v>
                </c:pt>
                <c:pt idx="2">
                  <c:v>338.9840314424635</c:v>
                </c:pt>
                <c:pt idx="3">
                  <c:v>350.74870671378096</c:v>
                </c:pt>
                <c:pt idx="4">
                  <c:v>350.30792327073607</c:v>
                </c:pt>
                <c:pt idx="5">
                  <c:v>363.07966073162834</c:v>
                </c:pt>
                <c:pt idx="6">
                  <c:v>377.50411638058159</c:v>
                </c:pt>
                <c:pt idx="7">
                  <c:v>387.6706322869955</c:v>
                </c:pt>
                <c:pt idx="8">
                  <c:v>410.06667485794759</c:v>
                </c:pt>
                <c:pt idx="9">
                  <c:v>424.33753788984438</c:v>
                </c:pt>
                <c:pt idx="10">
                  <c:v>418.29062859755214</c:v>
                </c:pt>
                <c:pt idx="11">
                  <c:v>442.41328125641553</c:v>
                </c:pt>
                <c:pt idx="12">
                  <c:v>439.17166197500285</c:v>
                </c:pt>
                <c:pt idx="13">
                  <c:v>445.01903322297954</c:v>
                </c:pt>
                <c:pt idx="14">
                  <c:v>446.0140395232952</c:v>
                </c:pt>
                <c:pt idx="15">
                  <c:v>457.89292326746403</c:v>
                </c:pt>
                <c:pt idx="16">
                  <c:v>472.58005446118199</c:v>
                </c:pt>
                <c:pt idx="17">
                  <c:v>490.63631768444856</c:v>
                </c:pt>
                <c:pt idx="18">
                  <c:v>483.7770927729033</c:v>
                </c:pt>
                <c:pt idx="19">
                  <c:v>513.1071100269877</c:v>
                </c:pt>
                <c:pt idx="20">
                  <c:v>560.90009775665987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B0-4B32-9709-3D7C71CA9A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0123480"/>
        <c:axId val="420124136"/>
      </c:lineChart>
      <c:catAx>
        <c:axId val="4201234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0124136"/>
        <c:crosses val="autoZero"/>
        <c:auto val="1"/>
        <c:lblAlgn val="ctr"/>
        <c:lblOffset val="100"/>
        <c:noMultiLvlLbl val="0"/>
      </c:catAx>
      <c:valAx>
        <c:axId val="420124136"/>
        <c:scaling>
          <c:orientation val="minMax"/>
          <c:min val="3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0123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VARIATION IN WORKING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Sheet1!$D$18:$W$18</c:f>
              <c:numCache>
                <c:formatCode>0.0</c:formatCode>
                <c:ptCount val="20"/>
                <c:pt idx="0">
                  <c:v>19.401061618401229</c:v>
                </c:pt>
                <c:pt idx="1">
                  <c:v>1.889929716438985</c:v>
                </c:pt>
                <c:pt idx="2">
                  <c:v>11.764675271317458</c:v>
                </c:pt>
                <c:pt idx="3">
                  <c:v>-0.44078344304489292</c:v>
                </c:pt>
                <c:pt idx="4">
                  <c:v>12.771737460892268</c:v>
                </c:pt>
                <c:pt idx="5">
                  <c:v>14.424455648953256</c:v>
                </c:pt>
                <c:pt idx="6">
                  <c:v>10.166515906413906</c:v>
                </c:pt>
                <c:pt idx="7">
                  <c:v>22.396042570952091</c:v>
                </c:pt>
                <c:pt idx="8">
                  <c:v>14.270863031896795</c:v>
                </c:pt>
                <c:pt idx="9">
                  <c:v>-6.0469092922922414</c:v>
                </c:pt>
                <c:pt idx="10">
                  <c:v>24.122652658863387</c:v>
                </c:pt>
                <c:pt idx="11">
                  <c:v>-3.2416192814126816</c:v>
                </c:pt>
                <c:pt idx="12">
                  <c:v>5.8473712479766959</c:v>
                </c:pt>
                <c:pt idx="13">
                  <c:v>0.99500630031565152</c:v>
                </c:pt>
                <c:pt idx="14">
                  <c:v>11.878883744168832</c:v>
                </c:pt>
                <c:pt idx="15">
                  <c:v>14.68713119371796</c:v>
                </c:pt>
                <c:pt idx="16">
                  <c:v>18.056263223266569</c:v>
                </c:pt>
                <c:pt idx="17">
                  <c:v>-6.8592249115452546</c:v>
                </c:pt>
                <c:pt idx="18">
                  <c:v>29.330017254084396</c:v>
                </c:pt>
                <c:pt idx="19">
                  <c:v>47.792987729672177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94F-4F93-83B1-732F74D44A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2159416"/>
        <c:axId val="422160400"/>
      </c:lineChart>
      <c:catAx>
        <c:axId val="422159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2160400"/>
        <c:crosses val="autoZero"/>
        <c:auto val="1"/>
        <c:lblAlgn val="ctr"/>
        <c:lblOffset val="100"/>
        <c:noMultiLvlLbl val="0"/>
      </c:catAx>
      <c:valAx>
        <c:axId val="422160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2159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 </a:t>
            </a:r>
            <a:r>
              <a:rPr lang="en-US" b="1"/>
              <a:t>RATE</a:t>
            </a:r>
            <a:r>
              <a:rPr lang="en-US" b="1" baseline="0"/>
              <a:t> OF PROFIT vs RATE OF RETURN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rate of profit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Sheet1!$C$24:$W$24</c:f>
              <c:numCache>
                <c:formatCode>0.0%</c:formatCode>
                <c:ptCount val="21"/>
                <c:pt idx="0">
                  <c:v>6.1928271402539994E-2</c:v>
                </c:pt>
                <c:pt idx="1">
                  <c:v>6.7550198364735234E-2</c:v>
                </c:pt>
                <c:pt idx="2">
                  <c:v>7.3779727304085108E-2</c:v>
                </c:pt>
                <c:pt idx="3">
                  <c:v>6.0320176973781468E-2</c:v>
                </c:pt>
                <c:pt idx="4">
                  <c:v>5.2910810402686102E-2</c:v>
                </c:pt>
                <c:pt idx="5">
                  <c:v>6.7577364272890877E-2</c:v>
                </c:pt>
                <c:pt idx="6">
                  <c:v>9.2811950922512404E-2</c:v>
                </c:pt>
                <c:pt idx="7">
                  <c:v>0.1134446866506096</c:v>
                </c:pt>
                <c:pt idx="8">
                  <c:v>0.12800535835259211</c:v>
                </c:pt>
                <c:pt idx="9">
                  <c:v>0.1202064292442597</c:v>
                </c:pt>
                <c:pt idx="10">
                  <c:v>9.60968723068754E-2</c:v>
                </c:pt>
                <c:pt idx="11">
                  <c:v>6.666348158734281E-2</c:v>
                </c:pt>
                <c:pt idx="12">
                  <c:v>8.4741880540767922E-2</c:v>
                </c:pt>
                <c:pt idx="13">
                  <c:v>8.932038305041852E-2</c:v>
                </c:pt>
                <c:pt idx="14">
                  <c:v>9.5191517849955623E-2</c:v>
                </c:pt>
                <c:pt idx="15">
                  <c:v>9.9564717291183116E-2</c:v>
                </c:pt>
                <c:pt idx="16">
                  <c:v>9.8589430420085625E-2</c:v>
                </c:pt>
                <c:pt idx="17">
                  <c:v>7.3218132074325773E-2</c:v>
                </c:pt>
                <c:pt idx="18">
                  <c:v>5.9881681571428619E-2</c:v>
                </c:pt>
                <c:pt idx="19">
                  <c:v>6.531047604401205E-2</c:v>
                </c:pt>
                <c:pt idx="20">
                  <c:v>6.3377689542987434E-2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33-493E-85C6-1BEBA1DE79A2}"/>
            </c:ext>
          </c:extLst>
        </c:ser>
        <c:ser>
          <c:idx val="1"/>
          <c:order val="1"/>
          <c:tx>
            <c:v>rate of return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Sheet1!$C$26:$W$26</c:f>
              <c:numCache>
                <c:formatCode>0.0%</c:formatCode>
                <c:ptCount val="21"/>
                <c:pt idx="0">
                  <c:v>8.3219522753097783E-2</c:v>
                </c:pt>
                <c:pt idx="1">
                  <c:v>9.1129750440095275E-2</c:v>
                </c:pt>
                <c:pt idx="2">
                  <c:v>9.8634534161490692E-2</c:v>
                </c:pt>
                <c:pt idx="3">
                  <c:v>8.0676384278635688E-2</c:v>
                </c:pt>
                <c:pt idx="4">
                  <c:v>7.0298311444652914E-2</c:v>
                </c:pt>
                <c:pt idx="5">
                  <c:v>8.9966237795419277E-2</c:v>
                </c:pt>
                <c:pt idx="6">
                  <c:v>0.12345065803856413</c:v>
                </c:pt>
                <c:pt idx="7">
                  <c:v>0.14976709613478692</c:v>
                </c:pt>
                <c:pt idx="8">
                  <c:v>0.16895615540645967</c:v>
                </c:pt>
                <c:pt idx="9">
                  <c:v>0.15755858230814296</c:v>
                </c:pt>
                <c:pt idx="10">
                  <c:v>0.1236004105371194</c:v>
                </c:pt>
                <c:pt idx="11">
                  <c:v>8.6194496870964532E-2</c:v>
                </c:pt>
                <c:pt idx="12">
                  <c:v>0.10904715256008361</c:v>
                </c:pt>
                <c:pt idx="13">
                  <c:v>0.11446700828746759</c:v>
                </c:pt>
                <c:pt idx="14">
                  <c:v>0.12114942528735632</c:v>
                </c:pt>
                <c:pt idx="15">
                  <c:v>0.1264186841020204</c:v>
                </c:pt>
                <c:pt idx="16">
                  <c:v>0.12501077463990018</c:v>
                </c:pt>
                <c:pt idx="17">
                  <c:v>9.3037433450111715E-2</c:v>
                </c:pt>
                <c:pt idx="18">
                  <c:v>7.5434461654094967E-2</c:v>
                </c:pt>
                <c:pt idx="19">
                  <c:v>8.2586997989379796E-2</c:v>
                </c:pt>
                <c:pt idx="20">
                  <c:v>8.0907858076287684E-2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1C7-47BD-8CE7-FA488B46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92202328"/>
        <c:axId val="492199704"/>
      </c:lineChart>
      <c:catAx>
        <c:axId val="492202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199704"/>
        <c:crosses val="autoZero"/>
        <c:auto val="1"/>
        <c:lblAlgn val="ctr"/>
        <c:lblOffset val="100"/>
        <c:noMultiLvlLbl val="0"/>
      </c:catAx>
      <c:valAx>
        <c:axId val="492199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202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COMPARING NET</a:t>
            </a:r>
            <a:r>
              <a:rPr lang="en-US" sz="1200" b="1" baseline="0"/>
              <a:t> SURPLUS</a:t>
            </a:r>
            <a:r>
              <a:rPr lang="en-US" sz="1200" b="1"/>
              <a:t> TO THE R.O.S. &amp; R.O</a:t>
            </a:r>
            <a:r>
              <a:rPr lang="en-US" sz="1200" b="0"/>
              <a:t>.</a:t>
            </a:r>
            <a:r>
              <a:rPr lang="en-US" sz="1200" b="1"/>
              <a:t>E.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r.o.e.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00B050"/>
                </a:solidFill>
                <a:prstDash val="dash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Sheet1!$C$11:$W$11</c:f>
              <c:numCache>
                <c:formatCode>0%</c:formatCode>
                <c:ptCount val="21"/>
                <c:pt idx="0">
                  <c:v>0.99932450046697885</c:v>
                </c:pt>
                <c:pt idx="1">
                  <c:v>1.0436379497499388</c:v>
                </c:pt>
                <c:pt idx="2">
                  <c:v>1.1014515427813241</c:v>
                </c:pt>
                <c:pt idx="3">
                  <c:v>1.0864697573439848</c:v>
                </c:pt>
                <c:pt idx="4">
                  <c:v>1.0259747329041329</c:v>
                </c:pt>
                <c:pt idx="5">
                  <c:v>1.088812683023372</c:v>
                </c:pt>
                <c:pt idx="6">
                  <c:v>1.3664574499495163</c:v>
                </c:pt>
                <c:pt idx="7">
                  <c:v>1.5849675682899338</c:v>
                </c:pt>
                <c:pt idx="8">
                  <c:v>1.8497506194083437</c:v>
                </c:pt>
                <c:pt idx="9">
                  <c:v>1.7966206455415088</c:v>
                </c:pt>
                <c:pt idx="10">
                  <c:v>1.6892392734627735</c:v>
                </c:pt>
                <c:pt idx="11">
                  <c:v>1.5950327775494522</c:v>
                </c:pt>
                <c:pt idx="12">
                  <c:v>1.7801205274207437</c:v>
                </c:pt>
                <c:pt idx="13">
                  <c:v>1.8730381973913584</c:v>
                </c:pt>
                <c:pt idx="14">
                  <c:v>2.0425547756910296</c:v>
                </c:pt>
                <c:pt idx="15">
                  <c:v>2.0821857066111829</c:v>
                </c:pt>
                <c:pt idx="16">
                  <c:v>2.0382495585136264</c:v>
                </c:pt>
                <c:pt idx="17">
                  <c:v>1.947361764704326</c:v>
                </c:pt>
                <c:pt idx="18">
                  <c:v>1.5112649775989266</c:v>
                </c:pt>
                <c:pt idx="19">
                  <c:v>1.4694717344225297</c:v>
                </c:pt>
                <c:pt idx="20">
                  <c:v>1.4635457294097172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22B-4026-8D21-0374CED0E96D}"/>
            </c:ext>
          </c:extLst>
        </c:ser>
        <c:ser>
          <c:idx val="2"/>
          <c:order val="1"/>
          <c:tx>
            <c:v>r.o.s.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4"/>
                </a:solidFill>
                <a:prstDash val="dash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Sheet1!$C$12:$W$12</c:f>
              <c:numCache>
                <c:formatCode>0%</c:formatCode>
                <c:ptCount val="21"/>
                <c:pt idx="0">
                  <c:v>0.99999580625339302</c:v>
                </c:pt>
                <c:pt idx="1">
                  <c:v>1.0023111136895766</c:v>
                </c:pt>
                <c:pt idx="2">
                  <c:v>1.1310780208701021</c:v>
                </c:pt>
                <c:pt idx="3">
                  <c:v>1.0493107415556475</c:v>
                </c:pt>
                <c:pt idx="4">
                  <c:v>1.0001137486650362</c:v>
                </c:pt>
                <c:pt idx="5">
                  <c:v>1.059252496230769</c:v>
                </c:pt>
                <c:pt idx="6">
                  <c:v>1.3719782345099121</c:v>
                </c:pt>
                <c:pt idx="7">
                  <c:v>1.7380915697135944</c:v>
                </c:pt>
                <c:pt idx="8">
                  <c:v>2.008877108087388</c:v>
                </c:pt>
                <c:pt idx="9">
                  <c:v>2.046112305148871</c:v>
                </c:pt>
                <c:pt idx="10">
                  <c:v>2.1124527703375957</c:v>
                </c:pt>
                <c:pt idx="11">
                  <c:v>1.5756460469377764</c:v>
                </c:pt>
                <c:pt idx="12">
                  <c:v>1.9761622289896399</c:v>
                </c:pt>
                <c:pt idx="13">
                  <c:v>2.348948619839633</c:v>
                </c:pt>
                <c:pt idx="14">
                  <c:v>2.5935704051221169</c:v>
                </c:pt>
                <c:pt idx="15">
                  <c:v>2.6350042007203491</c:v>
                </c:pt>
                <c:pt idx="16">
                  <c:v>2.4769079406782493</c:v>
                </c:pt>
                <c:pt idx="17">
                  <c:v>2.0212753176945282</c:v>
                </c:pt>
                <c:pt idx="18">
                  <c:v>1.5921330606958091</c:v>
                </c:pt>
                <c:pt idx="19">
                  <c:v>1.5462327180640476</c:v>
                </c:pt>
                <c:pt idx="20">
                  <c:v>1.5131186942646571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22B-4026-8D21-0374CED0E96D}"/>
            </c:ext>
          </c:extLst>
        </c:ser>
        <c:ser>
          <c:idx val="0"/>
          <c:order val="2"/>
          <c:tx>
            <c:v>pre-tax profits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dash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Sheet1!$C$6:$W$6</c:f>
              <c:numCache>
                <c:formatCode>0%</c:formatCode>
                <c:ptCount val="21"/>
                <c:pt idx="0">
                  <c:v>0.99995530012771405</c:v>
                </c:pt>
                <c:pt idx="1">
                  <c:v>1.0756321839080458</c:v>
                </c:pt>
                <c:pt idx="2">
                  <c:v>1.1688697318007664</c:v>
                </c:pt>
                <c:pt idx="3">
                  <c:v>1.1414814814814813</c:v>
                </c:pt>
                <c:pt idx="4">
                  <c:v>1.0591570881226056</c:v>
                </c:pt>
                <c:pt idx="5">
                  <c:v>1.1382375478927202</c:v>
                </c:pt>
                <c:pt idx="6">
                  <c:v>1.443684546615581</c:v>
                </c:pt>
                <c:pt idx="7">
                  <c:v>1.7002618135376759</c:v>
                </c:pt>
                <c:pt idx="8">
                  <c:v>2.0085185185185188</c:v>
                </c:pt>
                <c:pt idx="9">
                  <c:v>1.9953703703703707</c:v>
                </c:pt>
                <c:pt idx="10">
                  <c:v>1.8772669220945082</c:v>
                </c:pt>
                <c:pt idx="11">
                  <c:v>1.6579693486590041</c:v>
                </c:pt>
                <c:pt idx="12">
                  <c:v>1.8815453384418905</c:v>
                </c:pt>
                <c:pt idx="13">
                  <c:v>1.9976436781609197</c:v>
                </c:pt>
                <c:pt idx="14">
                  <c:v>2.2422477650063861</c:v>
                </c:pt>
                <c:pt idx="15">
                  <c:v>2.338888888888889</c:v>
                </c:pt>
                <c:pt idx="16">
                  <c:v>2.3942592592592593</c:v>
                </c:pt>
                <c:pt idx="17">
                  <c:v>2.3499744572158368</c:v>
                </c:pt>
                <c:pt idx="18">
                  <c:v>1.8420114942528736</c:v>
                </c:pt>
                <c:pt idx="19">
                  <c:v>1.8612196679438062</c:v>
                </c:pt>
                <c:pt idx="20">
                  <c:v>1.9091762452107279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D22B-4026-8D21-0374CED0E9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19126480"/>
        <c:axId val="419131728"/>
      </c:lineChart>
      <c:catAx>
        <c:axId val="4191264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131728"/>
        <c:crosses val="autoZero"/>
        <c:auto val="1"/>
        <c:lblAlgn val="ctr"/>
        <c:lblOffset val="100"/>
        <c:noMultiLvlLbl val="0"/>
      </c:catAx>
      <c:valAx>
        <c:axId val="419131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1264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 AND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rate of expoitation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Sheet1!$C$8:$W$8</c:f>
              <c:numCache>
                <c:formatCode>0.0%</c:formatCode>
                <c:ptCount val="21"/>
                <c:pt idx="0">
                  <c:v>0.54962847525683833</c:v>
                </c:pt>
                <c:pt idx="1">
                  <c:v>0.57400087236246644</c:v>
                </c:pt>
                <c:pt idx="2">
                  <c:v>0.60579834852972825</c:v>
                </c:pt>
                <c:pt idx="3">
                  <c:v>0.5975583665391917</c:v>
                </c:pt>
                <c:pt idx="4">
                  <c:v>0.56428610309727301</c:v>
                </c:pt>
                <c:pt idx="5">
                  <c:v>0.59884697566285461</c:v>
                </c:pt>
                <c:pt idx="6">
                  <c:v>0.75155159747223399</c:v>
                </c:pt>
                <c:pt idx="7">
                  <c:v>0.87173216255946362</c:v>
                </c:pt>
                <c:pt idx="8">
                  <c:v>1.0173628406745892</c:v>
                </c:pt>
                <c:pt idx="9">
                  <c:v>0.98814135504782985</c:v>
                </c:pt>
                <c:pt idx="10">
                  <c:v>0.92908160040452548</c:v>
                </c:pt>
                <c:pt idx="11">
                  <c:v>0.87726802765219869</c:v>
                </c:pt>
                <c:pt idx="12">
                  <c:v>0.979066290081409</c:v>
                </c:pt>
                <c:pt idx="13">
                  <c:v>1.0301710085652471</c:v>
                </c:pt>
                <c:pt idx="14">
                  <c:v>1.1234051266300662</c:v>
                </c:pt>
                <c:pt idx="15">
                  <c:v>1.1452021386361506</c:v>
                </c:pt>
                <c:pt idx="16">
                  <c:v>1.1210372571824947</c:v>
                </c:pt>
                <c:pt idx="17">
                  <c:v>1.0710489705873794</c:v>
                </c:pt>
                <c:pt idx="18">
                  <c:v>0.83119573767940969</c:v>
                </c:pt>
                <c:pt idx="19">
                  <c:v>0.8082094539323913</c:v>
                </c:pt>
                <c:pt idx="20">
                  <c:v>0.80495015117534452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96-4A5F-94BD-D8608EB227C9}"/>
            </c:ext>
          </c:extLst>
        </c:ser>
        <c:ser>
          <c:idx val="1"/>
          <c:order val="1"/>
          <c:tx>
            <c:v>rate of surplus value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Sheet1!$C$9:$W$9</c:f>
              <c:numCache>
                <c:formatCode>0.0%</c:formatCode>
                <c:ptCount val="21"/>
                <c:pt idx="0">
                  <c:v>2.6419889201214639</c:v>
                </c:pt>
                <c:pt idx="1">
                  <c:v>2.6481059623678611</c:v>
                </c:pt>
                <c:pt idx="2">
                  <c:v>2.98830813113881</c:v>
                </c:pt>
                <c:pt idx="3">
                  <c:v>2.7722789791900206</c:v>
                </c:pt>
                <c:pt idx="4">
                  <c:v>2.6423005239730259</c:v>
                </c:pt>
                <c:pt idx="5">
                  <c:v>2.7985450950416912</c:v>
                </c:pt>
                <c:pt idx="6">
                  <c:v>3.6247664955751873</c:v>
                </c:pt>
                <c:pt idx="7">
                  <c:v>4.5920379271833163</c:v>
                </c:pt>
                <c:pt idx="8">
                  <c:v>5.3074533195668785</c:v>
                </c:pt>
                <c:pt idx="9">
                  <c:v>5.4058287102033171</c:v>
                </c:pt>
                <c:pt idx="10">
                  <c:v>5.5811002192319279</c:v>
                </c:pt>
                <c:pt idx="11">
                  <c:v>4.1628568560096051</c:v>
                </c:pt>
                <c:pt idx="12">
                  <c:v>5.2210206089906288</c:v>
                </c:pt>
                <c:pt idx="13">
                  <c:v>6.2059222536163103</c:v>
                </c:pt>
                <c:pt idx="14">
                  <c:v>6.8522130103326324</c:v>
                </c:pt>
                <c:pt idx="15">
                  <c:v>6.9616810983031625</c:v>
                </c:pt>
                <c:pt idx="16">
                  <c:v>6.5439907792719341</c:v>
                </c:pt>
                <c:pt idx="17">
                  <c:v>5.3402093893489431</c:v>
                </c:pt>
                <c:pt idx="18">
                  <c:v>4.2064155463583273</c:v>
                </c:pt>
                <c:pt idx="19">
                  <c:v>4.0851468411252139</c:v>
                </c:pt>
                <c:pt idx="20">
                  <c:v>3.9976595902472236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F96-4A5F-94BD-D8608EB227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93754376"/>
        <c:axId val="493758968"/>
      </c:lineChart>
      <c:catAx>
        <c:axId val="4937543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758968"/>
        <c:crosses val="autoZero"/>
        <c:auto val="1"/>
        <c:lblAlgn val="ctr"/>
        <c:lblOffset val="100"/>
        <c:noMultiLvlLbl val="0"/>
      </c:catAx>
      <c:valAx>
        <c:axId val="493758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754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29</xdr:row>
      <xdr:rowOff>100011</xdr:rowOff>
    </xdr:from>
    <xdr:to>
      <xdr:col>4</xdr:col>
      <xdr:colOff>561975</xdr:colOff>
      <xdr:row>45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9B744AC-43A2-4685-AA0A-7C3EC4BC08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104775</xdr:colOff>
      <xdr:row>29</xdr:row>
      <xdr:rowOff>80962</xdr:rowOff>
    </xdr:from>
    <xdr:to>
      <xdr:col>13</xdr:col>
      <xdr:colOff>295275</xdr:colOff>
      <xdr:row>43</xdr:row>
      <xdr:rowOff>157162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3C66F11-B4F8-4806-A59B-5B38139080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523874</xdr:colOff>
      <xdr:row>29</xdr:row>
      <xdr:rowOff>71437</xdr:rowOff>
    </xdr:from>
    <xdr:to>
      <xdr:col>22</xdr:col>
      <xdr:colOff>552449</xdr:colOff>
      <xdr:row>43</xdr:row>
      <xdr:rowOff>147637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F52F1ED-8BDD-466F-99F5-F9FDC69E6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123825</xdr:colOff>
      <xdr:row>45</xdr:row>
      <xdr:rowOff>138112</xdr:rowOff>
    </xdr:from>
    <xdr:to>
      <xdr:col>6</xdr:col>
      <xdr:colOff>304800</xdr:colOff>
      <xdr:row>62</xdr:row>
      <xdr:rowOff>152400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1A0386DB-A66B-4EDE-9292-DF3469690E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66675</xdr:colOff>
      <xdr:row>45</xdr:row>
      <xdr:rowOff>166687</xdr:rowOff>
    </xdr:from>
    <xdr:to>
      <xdr:col>15</xdr:col>
      <xdr:colOff>466725</xdr:colOff>
      <xdr:row>63</xdr:row>
      <xdr:rowOff>28575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E6EC9198-18B0-43CD-BE5B-AC4BC31E61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552449</xdr:colOff>
      <xdr:row>45</xdr:row>
      <xdr:rowOff>166686</xdr:rowOff>
    </xdr:from>
    <xdr:to>
      <xdr:col>24</xdr:col>
      <xdr:colOff>66674</xdr:colOff>
      <xdr:row>62</xdr:row>
      <xdr:rowOff>114299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7F583C08-D31C-43AF-919C-BE5E9E35317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123824</xdr:colOff>
      <xdr:row>64</xdr:row>
      <xdr:rowOff>33337</xdr:rowOff>
    </xdr:from>
    <xdr:to>
      <xdr:col>6</xdr:col>
      <xdr:colOff>133349</xdr:colOff>
      <xdr:row>79</xdr:row>
      <xdr:rowOff>161925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CF00E47-E75E-47DD-8138-9B9EDB4FDB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247649</xdr:colOff>
      <xdr:row>64</xdr:row>
      <xdr:rowOff>33337</xdr:rowOff>
    </xdr:from>
    <xdr:to>
      <xdr:col>15</xdr:col>
      <xdr:colOff>247650</xdr:colOff>
      <xdr:row>82</xdr:row>
      <xdr:rowOff>142875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EDDA198-0F46-4C57-BB61-97A76D72E4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15</xdr:col>
      <xdr:colOff>381000</xdr:colOff>
      <xdr:row>64</xdr:row>
      <xdr:rowOff>52387</xdr:rowOff>
    </xdr:from>
    <xdr:to>
      <xdr:col>24</xdr:col>
      <xdr:colOff>57150</xdr:colOff>
      <xdr:row>80</xdr:row>
      <xdr:rowOff>152401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10D96F8-4037-41B9-8620-B2F9BA9ED01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A739A-D081-4E1A-A78E-671FF1113536}">
  <dimension ref="A1:W26"/>
  <sheetViews>
    <sheetView tabSelected="1" topLeftCell="H67" workbookViewId="0">
      <selection activeCell="V84" sqref="V84"/>
    </sheetView>
  </sheetViews>
  <sheetFormatPr defaultRowHeight="15" x14ac:dyDescent="0.25"/>
  <cols>
    <col min="1" max="1" width="12.7109375" customWidth="1"/>
    <col min="2" max="2" width="34.7109375" customWidth="1"/>
  </cols>
  <sheetData>
    <row r="1" spans="1:23" x14ac:dyDescent="0.25">
      <c r="A1" s="1" t="s">
        <v>41</v>
      </c>
      <c r="B1" s="1" t="s">
        <v>46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</row>
    <row r="2" spans="1:23" x14ac:dyDescent="0.25">
      <c r="B2" t="s">
        <v>31</v>
      </c>
      <c r="C2">
        <v>1683.7</v>
      </c>
      <c r="D2">
        <v>1723.6</v>
      </c>
      <c r="E2">
        <v>1855.2</v>
      </c>
      <c r="F2">
        <v>1806</v>
      </c>
      <c r="G2">
        <v>1806.2</v>
      </c>
      <c r="H2">
        <v>1875</v>
      </c>
      <c r="I2">
        <v>2046.8</v>
      </c>
      <c r="J2">
        <v>2308.4</v>
      </c>
      <c r="K2">
        <v>2453.8000000000002</v>
      </c>
      <c r="L2">
        <v>2633.9</v>
      </c>
      <c r="M2">
        <v>2806.7</v>
      </c>
      <c r="N2">
        <v>2359</v>
      </c>
      <c r="O2">
        <v>2636.6</v>
      </c>
      <c r="P2">
        <v>2993.7</v>
      </c>
      <c r="Q2">
        <v>3071.6</v>
      </c>
      <c r="R2">
        <v>3149.8</v>
      </c>
      <c r="S2">
        <v>3133.6</v>
      </c>
      <c r="T2">
        <v>2814.3</v>
      </c>
      <c r="U2">
        <v>2736.7</v>
      </c>
      <c r="V2">
        <v>2885</v>
      </c>
      <c r="W2">
        <v>3084.6</v>
      </c>
    </row>
    <row r="3" spans="1:23" x14ac:dyDescent="0.25">
      <c r="A3" s="17" t="s">
        <v>42</v>
      </c>
      <c r="B3" t="s">
        <v>45</v>
      </c>
      <c r="C3">
        <v>441.5</v>
      </c>
      <c r="D3">
        <v>461.9</v>
      </c>
      <c r="E3">
        <v>485.2</v>
      </c>
      <c r="F3">
        <v>477.9</v>
      </c>
      <c r="G3">
        <v>459.8</v>
      </c>
      <c r="H3">
        <v>475.9</v>
      </c>
      <c r="I3">
        <v>526.9</v>
      </c>
      <c r="J3">
        <v>571.70000000000005</v>
      </c>
      <c r="K3">
        <v>623.70000000000005</v>
      </c>
      <c r="L3">
        <v>628.70000000000005</v>
      </c>
      <c r="M3">
        <v>610.4</v>
      </c>
      <c r="N3">
        <v>555.6</v>
      </c>
      <c r="O3">
        <v>595.6</v>
      </c>
      <c r="P3">
        <v>616.5</v>
      </c>
      <c r="Q3">
        <v>663.7</v>
      </c>
      <c r="R3">
        <v>686.1</v>
      </c>
      <c r="S3">
        <v>709.4</v>
      </c>
      <c r="T3">
        <v>711.6</v>
      </c>
      <c r="U3">
        <v>635.5</v>
      </c>
      <c r="V3">
        <v>652.1</v>
      </c>
      <c r="W3">
        <v>670.4</v>
      </c>
    </row>
    <row r="4" spans="1:23" x14ac:dyDescent="0.25">
      <c r="A4" s="17" t="s">
        <v>43</v>
      </c>
      <c r="B4" s="3" t="s">
        <v>44</v>
      </c>
      <c r="C4" s="2">
        <v>284.90699999999998</v>
      </c>
      <c r="D4" s="2">
        <v>293.45600000000002</v>
      </c>
      <c r="E4" s="2">
        <v>302.15499999999997</v>
      </c>
      <c r="F4" s="2">
        <v>299.14400000000001</v>
      </c>
      <c r="G4" s="2">
        <v>293.93599999999998</v>
      </c>
      <c r="H4" s="2">
        <v>297.65199999999999</v>
      </c>
      <c r="I4" s="2">
        <v>300.81900000000002</v>
      </c>
      <c r="J4" s="2">
        <v>305.43900000000002</v>
      </c>
      <c r="K4" s="2">
        <v>309.166</v>
      </c>
      <c r="L4" s="2">
        <v>316.22500000000002</v>
      </c>
      <c r="M4" s="2">
        <v>316.42</v>
      </c>
      <c r="N4" s="2">
        <v>295.96199999999999</v>
      </c>
      <c r="O4" s="2">
        <v>300.95</v>
      </c>
      <c r="P4" s="2">
        <v>303.66899999999998</v>
      </c>
      <c r="Q4" s="2">
        <v>312.56400000000002</v>
      </c>
      <c r="R4" s="2">
        <v>319.83</v>
      </c>
      <c r="S4" s="2">
        <v>334.459</v>
      </c>
      <c r="T4" s="2">
        <v>343.59399999999999</v>
      </c>
      <c r="U4" s="2">
        <v>347.041</v>
      </c>
      <c r="V4" s="2">
        <v>360.63299999999998</v>
      </c>
      <c r="W4" s="2">
        <v>371.423</v>
      </c>
    </row>
    <row r="5" spans="1:23" s="6" customFormat="1" ht="12.75" x14ac:dyDescent="0.2">
      <c r="B5" s="6" t="s">
        <v>22</v>
      </c>
      <c r="C5" s="7">
        <f>C3-C4</f>
        <v>156.59300000000002</v>
      </c>
      <c r="D5" s="7">
        <f t="shared" ref="D5:W5" si="0">D3-D4</f>
        <v>168.44399999999996</v>
      </c>
      <c r="E5" s="7">
        <f t="shared" si="0"/>
        <v>183.04500000000002</v>
      </c>
      <c r="F5" s="7">
        <f t="shared" si="0"/>
        <v>178.75599999999997</v>
      </c>
      <c r="G5" s="7">
        <f t="shared" si="0"/>
        <v>165.86400000000003</v>
      </c>
      <c r="H5" s="7">
        <f t="shared" si="0"/>
        <v>178.24799999999999</v>
      </c>
      <c r="I5" s="7">
        <f t="shared" si="0"/>
        <v>226.08099999999996</v>
      </c>
      <c r="J5" s="7">
        <f t="shared" si="0"/>
        <v>266.26100000000002</v>
      </c>
      <c r="K5" s="7">
        <f t="shared" si="0"/>
        <v>314.53400000000005</v>
      </c>
      <c r="L5" s="7">
        <f t="shared" si="0"/>
        <v>312.47500000000002</v>
      </c>
      <c r="M5" s="7">
        <f t="shared" si="0"/>
        <v>293.97999999999996</v>
      </c>
      <c r="N5" s="7">
        <f t="shared" si="0"/>
        <v>259.63800000000003</v>
      </c>
      <c r="O5" s="7">
        <f t="shared" si="0"/>
        <v>294.65000000000003</v>
      </c>
      <c r="P5" s="7">
        <f t="shared" si="0"/>
        <v>312.83100000000002</v>
      </c>
      <c r="Q5" s="7">
        <f t="shared" si="0"/>
        <v>351.13600000000002</v>
      </c>
      <c r="R5" s="7">
        <f t="shared" si="0"/>
        <v>366.27000000000004</v>
      </c>
      <c r="S5" s="7">
        <f t="shared" si="0"/>
        <v>374.94099999999997</v>
      </c>
      <c r="T5" s="7">
        <f t="shared" si="0"/>
        <v>368.00600000000003</v>
      </c>
      <c r="U5" s="7">
        <f t="shared" si="0"/>
        <v>288.459</v>
      </c>
      <c r="V5" s="7">
        <f t="shared" si="0"/>
        <v>291.46700000000004</v>
      </c>
      <c r="W5" s="7">
        <f t="shared" si="0"/>
        <v>298.97699999999998</v>
      </c>
    </row>
    <row r="6" spans="1:23" s="6" customFormat="1" ht="12.75" x14ac:dyDescent="0.2">
      <c r="B6" s="6" t="s">
        <v>39</v>
      </c>
      <c r="C6" s="15">
        <f>C5/156.6</f>
        <v>0.99995530012771405</v>
      </c>
      <c r="D6" s="15">
        <f t="shared" ref="D6:W6" si="1">D5/156.6</f>
        <v>1.0756321839080458</v>
      </c>
      <c r="E6" s="15">
        <f t="shared" si="1"/>
        <v>1.1688697318007664</v>
      </c>
      <c r="F6" s="15">
        <f t="shared" si="1"/>
        <v>1.1414814814814813</v>
      </c>
      <c r="G6" s="15">
        <f t="shared" si="1"/>
        <v>1.0591570881226056</v>
      </c>
      <c r="H6" s="15">
        <f t="shared" si="1"/>
        <v>1.1382375478927202</v>
      </c>
      <c r="I6" s="15">
        <f t="shared" si="1"/>
        <v>1.443684546615581</v>
      </c>
      <c r="J6" s="15">
        <f t="shared" si="1"/>
        <v>1.7002618135376759</v>
      </c>
      <c r="K6" s="15">
        <f t="shared" si="1"/>
        <v>2.0085185185185188</v>
      </c>
      <c r="L6" s="15">
        <f t="shared" si="1"/>
        <v>1.9953703703703707</v>
      </c>
      <c r="M6" s="15">
        <f t="shared" si="1"/>
        <v>1.8772669220945082</v>
      </c>
      <c r="N6" s="15">
        <f t="shared" si="1"/>
        <v>1.6579693486590041</v>
      </c>
      <c r="O6" s="15">
        <f t="shared" si="1"/>
        <v>1.8815453384418905</v>
      </c>
      <c r="P6" s="15">
        <f t="shared" si="1"/>
        <v>1.9976436781609197</v>
      </c>
      <c r="Q6" s="15">
        <f t="shared" si="1"/>
        <v>2.2422477650063861</v>
      </c>
      <c r="R6" s="15">
        <f t="shared" si="1"/>
        <v>2.338888888888889</v>
      </c>
      <c r="S6" s="15">
        <f t="shared" si="1"/>
        <v>2.3942592592592593</v>
      </c>
      <c r="T6" s="15">
        <f t="shared" si="1"/>
        <v>2.3499744572158368</v>
      </c>
      <c r="U6" s="15">
        <f t="shared" si="1"/>
        <v>1.8420114942528736</v>
      </c>
      <c r="V6" s="15">
        <f t="shared" si="1"/>
        <v>1.8612196679438062</v>
      </c>
      <c r="W6" s="15">
        <f t="shared" si="1"/>
        <v>1.9091762452107279</v>
      </c>
    </row>
    <row r="7" spans="1:23" s="5" customFormat="1" x14ac:dyDescent="0.25">
      <c r="B7" s="5" t="s">
        <v>23</v>
      </c>
      <c r="C7" s="4">
        <v>4.8068632522848773</v>
      </c>
      <c r="D7" s="4">
        <v>4.6134180100960753</v>
      </c>
      <c r="E7" s="4">
        <v>4.9328429804924854</v>
      </c>
      <c r="F7" s="4">
        <v>4.639344262295082</v>
      </c>
      <c r="G7" s="4">
        <v>4.6825546641497562</v>
      </c>
      <c r="H7" s="4">
        <v>4.6732223903177008</v>
      </c>
      <c r="I7" s="4">
        <v>4.8230440967283075</v>
      </c>
      <c r="J7" s="4">
        <v>5.2677165354330713</v>
      </c>
      <c r="K7" s="4">
        <v>5.2168735748669883</v>
      </c>
      <c r="L7" s="4">
        <v>5.4707038447365193</v>
      </c>
      <c r="M7" s="4">
        <v>6.0071152165772057</v>
      </c>
      <c r="N7" s="4">
        <v>4.7452508524111057</v>
      </c>
      <c r="O7" s="4">
        <v>5.332652816140266</v>
      </c>
      <c r="P7" s="4">
        <v>6.0241670577193798</v>
      </c>
      <c r="Q7" s="4">
        <v>6.0995030625216691</v>
      </c>
      <c r="R7" s="4">
        <v>6.0789976401842907</v>
      </c>
      <c r="S7" s="4">
        <v>5.8374427231071344</v>
      </c>
      <c r="T7" s="4">
        <v>4.9859619270445608</v>
      </c>
      <c r="U7" s="4">
        <v>5.0606798804119144</v>
      </c>
      <c r="V7" s="4">
        <v>5.0545645330535152</v>
      </c>
      <c r="W7" s="4">
        <v>4.9663442940038687</v>
      </c>
    </row>
    <row r="8" spans="1:23" x14ac:dyDescent="0.25">
      <c r="B8" t="s">
        <v>24</v>
      </c>
      <c r="C8" s="9">
        <f>C5/C4</f>
        <v>0.54962847525683833</v>
      </c>
      <c r="D8" s="9">
        <f t="shared" ref="D8:W8" si="2">D5/D4</f>
        <v>0.57400087236246644</v>
      </c>
      <c r="E8" s="9">
        <f t="shared" si="2"/>
        <v>0.60579834852972825</v>
      </c>
      <c r="F8" s="9">
        <f t="shared" si="2"/>
        <v>0.5975583665391917</v>
      </c>
      <c r="G8" s="9">
        <f t="shared" si="2"/>
        <v>0.56428610309727301</v>
      </c>
      <c r="H8" s="9">
        <f t="shared" si="2"/>
        <v>0.59884697566285461</v>
      </c>
      <c r="I8" s="9">
        <f t="shared" si="2"/>
        <v>0.75155159747223399</v>
      </c>
      <c r="J8" s="9">
        <f t="shared" si="2"/>
        <v>0.87173216255946362</v>
      </c>
      <c r="K8" s="9">
        <f t="shared" si="2"/>
        <v>1.0173628406745892</v>
      </c>
      <c r="L8" s="9">
        <f t="shared" si="2"/>
        <v>0.98814135504782985</v>
      </c>
      <c r="M8" s="9">
        <f t="shared" si="2"/>
        <v>0.92908160040452548</v>
      </c>
      <c r="N8" s="9">
        <f t="shared" si="2"/>
        <v>0.87726802765219869</v>
      </c>
      <c r="O8" s="9">
        <f t="shared" si="2"/>
        <v>0.979066290081409</v>
      </c>
      <c r="P8" s="9">
        <f t="shared" si="2"/>
        <v>1.0301710085652471</v>
      </c>
      <c r="Q8" s="9">
        <f t="shared" si="2"/>
        <v>1.1234051266300662</v>
      </c>
      <c r="R8" s="9">
        <f t="shared" si="2"/>
        <v>1.1452021386361506</v>
      </c>
      <c r="S8" s="9">
        <f t="shared" si="2"/>
        <v>1.1210372571824947</v>
      </c>
      <c r="T8" s="9">
        <f t="shared" si="2"/>
        <v>1.0710489705873794</v>
      </c>
      <c r="U8" s="9">
        <f t="shared" si="2"/>
        <v>0.83119573767940969</v>
      </c>
      <c r="V8" s="9">
        <f t="shared" si="2"/>
        <v>0.8082094539323913</v>
      </c>
      <c r="W8" s="9">
        <f t="shared" si="2"/>
        <v>0.80495015117534452</v>
      </c>
    </row>
    <row r="9" spans="1:23" x14ac:dyDescent="0.25">
      <c r="B9" t="s">
        <v>25</v>
      </c>
      <c r="C9" s="9">
        <f>(C5*C7)/C4</f>
        <v>2.6419889201214639</v>
      </c>
      <c r="D9" s="9">
        <f t="shared" ref="D9:W9" si="3">(D5*D7)/D4</f>
        <v>2.6481059623678611</v>
      </c>
      <c r="E9" s="9">
        <f t="shared" si="3"/>
        <v>2.98830813113881</v>
      </c>
      <c r="F9" s="9">
        <f t="shared" si="3"/>
        <v>2.7722789791900206</v>
      </c>
      <c r="G9" s="9">
        <f t="shared" si="3"/>
        <v>2.6423005239730259</v>
      </c>
      <c r="H9" s="9">
        <f t="shared" si="3"/>
        <v>2.7985450950416912</v>
      </c>
      <c r="I9" s="9">
        <f t="shared" si="3"/>
        <v>3.6247664955751873</v>
      </c>
      <c r="J9" s="9">
        <f t="shared" si="3"/>
        <v>4.5920379271833163</v>
      </c>
      <c r="K9" s="9">
        <f t="shared" si="3"/>
        <v>5.3074533195668785</v>
      </c>
      <c r="L9" s="9">
        <f t="shared" si="3"/>
        <v>5.4058287102033171</v>
      </c>
      <c r="M9" s="9">
        <f t="shared" si="3"/>
        <v>5.5811002192319279</v>
      </c>
      <c r="N9" s="9">
        <f t="shared" si="3"/>
        <v>4.1628568560096051</v>
      </c>
      <c r="O9" s="9">
        <f t="shared" si="3"/>
        <v>5.2210206089906288</v>
      </c>
      <c r="P9" s="9">
        <f t="shared" si="3"/>
        <v>6.2059222536163103</v>
      </c>
      <c r="Q9" s="9">
        <f t="shared" si="3"/>
        <v>6.8522130103326324</v>
      </c>
      <c r="R9" s="9">
        <f t="shared" si="3"/>
        <v>6.9616810983031625</v>
      </c>
      <c r="S9" s="9">
        <f t="shared" si="3"/>
        <v>6.5439907792719341</v>
      </c>
      <c r="T9" s="9">
        <f t="shared" si="3"/>
        <v>5.3402093893489431</v>
      </c>
      <c r="U9" s="9">
        <f t="shared" si="3"/>
        <v>4.2064155463583273</v>
      </c>
      <c r="V9" s="9">
        <f t="shared" si="3"/>
        <v>4.0851468411252139</v>
      </c>
      <c r="W9" s="9">
        <f t="shared" si="3"/>
        <v>3.9976595902472236</v>
      </c>
    </row>
    <row r="10" spans="1:23" x14ac:dyDescent="0.25">
      <c r="B10" t="s">
        <v>26</v>
      </c>
      <c r="C10" s="10">
        <f>C9/C8</f>
        <v>4.8068632522848773</v>
      </c>
      <c r="D10" s="10">
        <f t="shared" ref="D10:W10" si="4">D9/D8</f>
        <v>4.6134180100960753</v>
      </c>
      <c r="E10" s="10">
        <f t="shared" si="4"/>
        <v>4.9328429804924854</v>
      </c>
      <c r="F10" s="10">
        <f t="shared" si="4"/>
        <v>4.639344262295082</v>
      </c>
      <c r="G10" s="10">
        <f t="shared" si="4"/>
        <v>4.6825546641497562</v>
      </c>
      <c r="H10" s="10">
        <f t="shared" si="4"/>
        <v>4.6732223903177008</v>
      </c>
      <c r="I10" s="10">
        <f t="shared" si="4"/>
        <v>4.8230440967283075</v>
      </c>
      <c r="J10" s="10">
        <f t="shared" si="4"/>
        <v>5.2677165354330713</v>
      </c>
      <c r="K10" s="10">
        <f t="shared" si="4"/>
        <v>5.2168735748669883</v>
      </c>
      <c r="L10" s="10">
        <f t="shared" si="4"/>
        <v>5.4707038447365193</v>
      </c>
      <c r="M10" s="10">
        <f t="shared" si="4"/>
        <v>6.0071152165772057</v>
      </c>
      <c r="N10" s="10">
        <f t="shared" si="4"/>
        <v>4.7452508524111057</v>
      </c>
      <c r="O10" s="10">
        <f t="shared" si="4"/>
        <v>5.3326528161402669</v>
      </c>
      <c r="P10" s="10">
        <f t="shared" si="4"/>
        <v>6.0241670577193798</v>
      </c>
      <c r="Q10" s="10">
        <f t="shared" si="4"/>
        <v>6.0995030625216691</v>
      </c>
      <c r="R10" s="10">
        <f t="shared" si="4"/>
        <v>6.0789976401842907</v>
      </c>
      <c r="S10" s="10">
        <f t="shared" si="4"/>
        <v>5.8374427231071335</v>
      </c>
      <c r="T10" s="10">
        <f t="shared" si="4"/>
        <v>4.9859619270445608</v>
      </c>
      <c r="U10" s="10">
        <f t="shared" si="4"/>
        <v>5.0606798804119135</v>
      </c>
      <c r="V10" s="10">
        <f t="shared" si="4"/>
        <v>5.0545645330535152</v>
      </c>
      <c r="W10" s="10">
        <f t="shared" si="4"/>
        <v>4.9663442940038687</v>
      </c>
    </row>
    <row r="11" spans="1:23" x14ac:dyDescent="0.25">
      <c r="B11" t="s">
        <v>27</v>
      </c>
      <c r="C11" s="11">
        <f>C8*100/55</f>
        <v>0.99932450046697885</v>
      </c>
      <c r="D11" s="11">
        <f t="shared" ref="D11:W11" si="5">D8*100/55</f>
        <v>1.0436379497499388</v>
      </c>
      <c r="E11" s="11">
        <f t="shared" si="5"/>
        <v>1.1014515427813241</v>
      </c>
      <c r="F11" s="11">
        <f t="shared" si="5"/>
        <v>1.0864697573439848</v>
      </c>
      <c r="G11" s="11">
        <f t="shared" si="5"/>
        <v>1.0259747329041329</v>
      </c>
      <c r="H11" s="11">
        <f t="shared" si="5"/>
        <v>1.088812683023372</v>
      </c>
      <c r="I11" s="11">
        <f t="shared" si="5"/>
        <v>1.3664574499495163</v>
      </c>
      <c r="J11" s="11">
        <f t="shared" si="5"/>
        <v>1.5849675682899338</v>
      </c>
      <c r="K11" s="11">
        <f t="shared" si="5"/>
        <v>1.8497506194083437</v>
      </c>
      <c r="L11" s="11">
        <f t="shared" si="5"/>
        <v>1.7966206455415088</v>
      </c>
      <c r="M11" s="11">
        <f t="shared" si="5"/>
        <v>1.6892392734627735</v>
      </c>
      <c r="N11" s="11">
        <f t="shared" si="5"/>
        <v>1.5950327775494522</v>
      </c>
      <c r="O11" s="11">
        <f t="shared" si="5"/>
        <v>1.7801205274207437</v>
      </c>
      <c r="P11" s="11">
        <f t="shared" si="5"/>
        <v>1.8730381973913584</v>
      </c>
      <c r="Q11" s="11">
        <f t="shared" si="5"/>
        <v>2.0425547756910296</v>
      </c>
      <c r="R11" s="11">
        <f t="shared" si="5"/>
        <v>2.0821857066111829</v>
      </c>
      <c r="S11" s="11">
        <f t="shared" si="5"/>
        <v>2.0382495585136264</v>
      </c>
      <c r="T11" s="11">
        <f t="shared" si="5"/>
        <v>1.947361764704326</v>
      </c>
      <c r="U11" s="11">
        <f t="shared" si="5"/>
        <v>1.5112649775989266</v>
      </c>
      <c r="V11" s="11">
        <f t="shared" si="5"/>
        <v>1.4694717344225297</v>
      </c>
      <c r="W11" s="11">
        <f t="shared" si="5"/>
        <v>1.4635457294097172</v>
      </c>
    </row>
    <row r="12" spans="1:23" x14ac:dyDescent="0.25">
      <c r="B12" t="s">
        <v>28</v>
      </c>
      <c r="C12" s="8">
        <f>(C9*100)/264.2</f>
        <v>0.99999580625339302</v>
      </c>
      <c r="D12" s="8">
        <f t="shared" ref="D12:W12" si="6">(D9*100)/264.2</f>
        <v>1.0023111136895766</v>
      </c>
      <c r="E12" s="8">
        <f t="shared" si="6"/>
        <v>1.1310780208701021</v>
      </c>
      <c r="F12" s="8">
        <f t="shared" si="6"/>
        <v>1.0493107415556475</v>
      </c>
      <c r="G12" s="8">
        <f t="shared" si="6"/>
        <v>1.0001137486650362</v>
      </c>
      <c r="H12" s="8">
        <f t="shared" si="6"/>
        <v>1.059252496230769</v>
      </c>
      <c r="I12" s="8">
        <f t="shared" si="6"/>
        <v>1.3719782345099121</v>
      </c>
      <c r="J12" s="8">
        <f t="shared" si="6"/>
        <v>1.7380915697135944</v>
      </c>
      <c r="K12" s="8">
        <f t="shared" si="6"/>
        <v>2.008877108087388</v>
      </c>
      <c r="L12" s="8">
        <f t="shared" si="6"/>
        <v>2.046112305148871</v>
      </c>
      <c r="M12" s="8">
        <f t="shared" si="6"/>
        <v>2.1124527703375957</v>
      </c>
      <c r="N12" s="8">
        <f t="shared" si="6"/>
        <v>1.5756460469377764</v>
      </c>
      <c r="O12" s="8">
        <f t="shared" si="6"/>
        <v>1.9761622289896399</v>
      </c>
      <c r="P12" s="8">
        <f t="shared" si="6"/>
        <v>2.348948619839633</v>
      </c>
      <c r="Q12" s="8">
        <f t="shared" si="6"/>
        <v>2.5935704051221169</v>
      </c>
      <c r="R12" s="8">
        <f t="shared" si="6"/>
        <v>2.6350042007203491</v>
      </c>
      <c r="S12" s="8">
        <f t="shared" si="6"/>
        <v>2.4769079406782493</v>
      </c>
      <c r="T12" s="8">
        <f t="shared" si="6"/>
        <v>2.0212753176945282</v>
      </c>
      <c r="U12" s="8">
        <f t="shared" si="6"/>
        <v>1.5921330606958091</v>
      </c>
      <c r="V12" s="8">
        <f t="shared" si="6"/>
        <v>1.5462327180640476</v>
      </c>
      <c r="W12" s="8">
        <f t="shared" si="6"/>
        <v>1.5131186942646571</v>
      </c>
    </row>
    <row r="13" spans="1:23" x14ac:dyDescent="0.25">
      <c r="B13" t="s">
        <v>29</v>
      </c>
      <c r="C13" s="8">
        <f>C12-C11</f>
        <v>6.7130578641416694E-4</v>
      </c>
      <c r="D13" s="8">
        <f t="shared" ref="D13:W13" si="7">D12-D11</f>
        <v>-4.1326836060362249E-2</v>
      </c>
      <c r="E13" s="8">
        <f t="shared" si="7"/>
        <v>2.9626478088778052E-2</v>
      </c>
      <c r="F13" s="8">
        <f t="shared" si="7"/>
        <v>-3.7159015788337246E-2</v>
      </c>
      <c r="G13" s="8">
        <f t="shared" si="7"/>
        <v>-2.5860984239096663E-2</v>
      </c>
      <c r="H13" s="8">
        <f t="shared" si="7"/>
        <v>-2.9560186792602972E-2</v>
      </c>
      <c r="I13" s="8">
        <f t="shared" si="7"/>
        <v>5.5207845603957306E-3</v>
      </c>
      <c r="J13" s="8">
        <f t="shared" si="7"/>
        <v>0.15312400142366056</v>
      </c>
      <c r="K13" s="8">
        <f t="shared" si="7"/>
        <v>0.15912648867904422</v>
      </c>
      <c r="L13" s="8">
        <f t="shared" si="7"/>
        <v>0.24949165960736219</v>
      </c>
      <c r="M13" s="8">
        <f t="shared" si="7"/>
        <v>0.42321349687482224</v>
      </c>
      <c r="N13" s="8">
        <f t="shared" si="7"/>
        <v>-1.9386730611675729E-2</v>
      </c>
      <c r="O13" s="8">
        <f t="shared" si="7"/>
        <v>0.19604170156889622</v>
      </c>
      <c r="P13" s="8">
        <f t="shared" si="7"/>
        <v>0.47591042244827464</v>
      </c>
      <c r="Q13" s="8">
        <f t="shared" si="7"/>
        <v>0.55101562943108728</v>
      </c>
      <c r="R13" s="8">
        <f t="shared" si="7"/>
        <v>0.55281849410916628</v>
      </c>
      <c r="S13" s="8">
        <f t="shared" si="7"/>
        <v>0.43865838216462283</v>
      </c>
      <c r="T13" s="8">
        <f t="shared" si="7"/>
        <v>7.3913552990202191E-2</v>
      </c>
      <c r="U13" s="8">
        <f t="shared" si="7"/>
        <v>8.0868083096882426E-2</v>
      </c>
      <c r="V13" s="8">
        <f t="shared" si="7"/>
        <v>7.6760983641517955E-2</v>
      </c>
      <c r="W13" s="8">
        <f t="shared" si="7"/>
        <v>4.9572964854939894E-2</v>
      </c>
    </row>
    <row r="14" spans="1:23" x14ac:dyDescent="0.25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x14ac:dyDescent="0.25">
      <c r="A15" s="17" t="s">
        <v>47</v>
      </c>
      <c r="B15" t="s">
        <v>30</v>
      </c>
      <c r="C15" s="12">
        <v>924.05</v>
      </c>
      <c r="D15" s="12">
        <v>965.7</v>
      </c>
      <c r="E15" s="12">
        <v>1006.25</v>
      </c>
      <c r="F15" s="12">
        <v>1039.3499999999999</v>
      </c>
      <c r="G15" s="12">
        <v>1066</v>
      </c>
      <c r="H15" s="12">
        <v>1095.9000000000001</v>
      </c>
      <c r="I15" s="12">
        <v>1143.55</v>
      </c>
      <c r="J15" s="12">
        <v>1210.8</v>
      </c>
      <c r="K15" s="12">
        <v>1281.8</v>
      </c>
      <c r="L15" s="12">
        <v>1365.6</v>
      </c>
      <c r="M15" s="12">
        <v>1461.5</v>
      </c>
      <c r="N15" s="12">
        <v>1510.05</v>
      </c>
      <c r="O15" s="12">
        <v>1531.1999999999998</v>
      </c>
      <c r="P15" s="12">
        <v>1580.6999999999998</v>
      </c>
      <c r="Q15" s="12">
        <v>1635.6</v>
      </c>
      <c r="R15" s="12">
        <v>1697.7</v>
      </c>
      <c r="S15" s="12">
        <v>1763.4</v>
      </c>
      <c r="T15" s="12">
        <v>1812.55</v>
      </c>
      <c r="U15" s="12">
        <v>1862.65</v>
      </c>
      <c r="V15" s="12">
        <v>1939.7</v>
      </c>
      <c r="W15" s="12">
        <v>2027.8500000000001</v>
      </c>
    </row>
    <row r="16" spans="1:23" x14ac:dyDescent="0.25">
      <c r="B16" t="s">
        <v>32</v>
      </c>
      <c r="C16" s="13">
        <f>(C2-C5)/C7</f>
        <v>317.69304010762329</v>
      </c>
      <c r="D16" s="13">
        <f t="shared" ref="D16:W16" si="8">(D2-D5)/D7</f>
        <v>337.09410172602452</v>
      </c>
      <c r="E16" s="13">
        <f t="shared" si="8"/>
        <v>338.9840314424635</v>
      </c>
      <c r="F16" s="13">
        <f t="shared" si="8"/>
        <v>350.74870671378096</v>
      </c>
      <c r="G16" s="13">
        <f t="shared" si="8"/>
        <v>350.30792327073607</v>
      </c>
      <c r="H16" s="13">
        <f t="shared" si="8"/>
        <v>363.07966073162834</v>
      </c>
      <c r="I16" s="13">
        <f t="shared" si="8"/>
        <v>377.50411638058159</v>
      </c>
      <c r="J16" s="13">
        <f t="shared" si="8"/>
        <v>387.6706322869955</v>
      </c>
      <c r="K16" s="13">
        <f t="shared" si="8"/>
        <v>410.06667485794759</v>
      </c>
      <c r="L16" s="13">
        <f t="shared" si="8"/>
        <v>424.33753788984438</v>
      </c>
      <c r="M16" s="13">
        <f t="shared" si="8"/>
        <v>418.29062859755214</v>
      </c>
      <c r="N16" s="13">
        <f t="shared" si="8"/>
        <v>442.41328125641553</v>
      </c>
      <c r="O16" s="13">
        <f t="shared" si="8"/>
        <v>439.17166197500285</v>
      </c>
      <c r="P16" s="13">
        <f t="shared" si="8"/>
        <v>445.01903322297954</v>
      </c>
      <c r="Q16" s="13">
        <f t="shared" si="8"/>
        <v>446.0140395232952</v>
      </c>
      <c r="R16" s="13">
        <f t="shared" si="8"/>
        <v>457.89292326746403</v>
      </c>
      <c r="S16" s="13">
        <f t="shared" si="8"/>
        <v>472.58005446118199</v>
      </c>
      <c r="T16" s="13">
        <f t="shared" si="8"/>
        <v>490.63631768444856</v>
      </c>
      <c r="U16" s="13">
        <f t="shared" si="8"/>
        <v>483.7770927729033</v>
      </c>
      <c r="V16" s="13">
        <f t="shared" si="8"/>
        <v>513.1071100269877</v>
      </c>
      <c r="W16" s="13">
        <f t="shared" si="8"/>
        <v>560.90009775665987</v>
      </c>
    </row>
    <row r="17" spans="1:23" x14ac:dyDescent="0.25">
      <c r="B17" t="s">
        <v>33</v>
      </c>
      <c r="C17" s="13">
        <f>C16+C15</f>
        <v>1241.7430401076233</v>
      </c>
      <c r="D17" s="13">
        <f t="shared" ref="D17:W17" si="9">D16+D15</f>
        <v>1302.7941017260246</v>
      </c>
      <c r="E17" s="13">
        <f t="shared" si="9"/>
        <v>1345.2340314424634</v>
      </c>
      <c r="F17" s="13">
        <f t="shared" si="9"/>
        <v>1390.0987067137808</v>
      </c>
      <c r="G17" s="13">
        <f t="shared" si="9"/>
        <v>1416.307923270736</v>
      </c>
      <c r="H17" s="13">
        <f t="shared" si="9"/>
        <v>1458.9796607316284</v>
      </c>
      <c r="I17" s="13">
        <f t="shared" si="9"/>
        <v>1521.0541163805815</v>
      </c>
      <c r="J17" s="13">
        <f t="shared" si="9"/>
        <v>1598.4706322869954</v>
      </c>
      <c r="K17" s="13">
        <f t="shared" si="9"/>
        <v>1691.8666748579476</v>
      </c>
      <c r="L17" s="13">
        <f t="shared" si="9"/>
        <v>1789.9375378898444</v>
      </c>
      <c r="M17" s="13">
        <f t="shared" si="9"/>
        <v>1879.7906285975521</v>
      </c>
      <c r="N17" s="13">
        <f t="shared" si="9"/>
        <v>1952.4632812564155</v>
      </c>
      <c r="O17" s="13">
        <f t="shared" si="9"/>
        <v>1970.3716619750026</v>
      </c>
      <c r="P17" s="13">
        <f t="shared" si="9"/>
        <v>2025.7190332229793</v>
      </c>
      <c r="Q17" s="13">
        <f t="shared" si="9"/>
        <v>2081.6140395232951</v>
      </c>
      <c r="R17" s="13">
        <f t="shared" si="9"/>
        <v>2155.5929232674639</v>
      </c>
      <c r="S17" s="13">
        <f t="shared" si="9"/>
        <v>2235.9800544611821</v>
      </c>
      <c r="T17" s="13">
        <f t="shared" si="9"/>
        <v>2303.1863176844486</v>
      </c>
      <c r="U17" s="13">
        <f t="shared" si="9"/>
        <v>2346.4270927729035</v>
      </c>
      <c r="V17" s="13">
        <f t="shared" si="9"/>
        <v>2452.8071100269876</v>
      </c>
      <c r="W17" s="13">
        <f t="shared" si="9"/>
        <v>2588.7500977566601</v>
      </c>
    </row>
    <row r="18" spans="1:23" x14ac:dyDescent="0.25">
      <c r="B18" t="s">
        <v>35</v>
      </c>
      <c r="C18" s="13"/>
      <c r="D18" s="13">
        <f>D16-C16</f>
        <v>19.401061618401229</v>
      </c>
      <c r="E18" s="13">
        <f t="shared" ref="E18:W18" si="10">E16-D16</f>
        <v>1.889929716438985</v>
      </c>
      <c r="F18" s="13">
        <f t="shared" si="10"/>
        <v>11.764675271317458</v>
      </c>
      <c r="G18" s="13">
        <f t="shared" si="10"/>
        <v>-0.44078344304489292</v>
      </c>
      <c r="H18" s="13">
        <f t="shared" si="10"/>
        <v>12.771737460892268</v>
      </c>
      <c r="I18" s="13">
        <f t="shared" si="10"/>
        <v>14.424455648953256</v>
      </c>
      <c r="J18" s="13">
        <f t="shared" si="10"/>
        <v>10.166515906413906</v>
      </c>
      <c r="K18" s="13">
        <f t="shared" si="10"/>
        <v>22.396042570952091</v>
      </c>
      <c r="L18" s="13">
        <f t="shared" si="10"/>
        <v>14.270863031896795</v>
      </c>
      <c r="M18" s="13">
        <f t="shared" si="10"/>
        <v>-6.0469092922922414</v>
      </c>
      <c r="N18" s="13">
        <f t="shared" si="10"/>
        <v>24.122652658863387</v>
      </c>
      <c r="O18" s="13">
        <f t="shared" si="10"/>
        <v>-3.2416192814126816</v>
      </c>
      <c r="P18" s="13">
        <f t="shared" si="10"/>
        <v>5.8473712479766959</v>
      </c>
      <c r="Q18" s="13">
        <f t="shared" si="10"/>
        <v>0.99500630031565152</v>
      </c>
      <c r="R18" s="13">
        <f t="shared" si="10"/>
        <v>11.878883744168832</v>
      </c>
      <c r="S18" s="13">
        <f t="shared" si="10"/>
        <v>14.68713119371796</v>
      </c>
      <c r="T18" s="13">
        <f t="shared" si="10"/>
        <v>18.056263223266569</v>
      </c>
      <c r="U18" s="13">
        <f t="shared" si="10"/>
        <v>-6.8592249115452546</v>
      </c>
      <c r="V18" s="13">
        <f t="shared" si="10"/>
        <v>29.330017254084396</v>
      </c>
      <c r="W18" s="13">
        <f t="shared" si="10"/>
        <v>47.792987729672177</v>
      </c>
    </row>
    <row r="19" spans="1:23" x14ac:dyDescent="0.25"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pans="1:23" x14ac:dyDescent="0.25">
      <c r="B20" t="s">
        <v>34</v>
      </c>
      <c r="C20" s="14">
        <f>C16/C15</f>
        <v>0.34380503231169668</v>
      </c>
      <c r="D20" s="14">
        <f t="shared" ref="D20:W20" si="11">D16/D15</f>
        <v>0.3490671033716729</v>
      </c>
      <c r="E20" s="14">
        <f t="shared" si="11"/>
        <v>0.3368785405639389</v>
      </c>
      <c r="F20" s="14">
        <f t="shared" si="11"/>
        <v>0.33746929014651561</v>
      </c>
      <c r="G20" s="14">
        <f t="shared" si="11"/>
        <v>0.32861906498192878</v>
      </c>
      <c r="H20" s="14">
        <f t="shared" si="11"/>
        <v>0.33130729147881038</v>
      </c>
      <c r="I20" s="14">
        <f t="shared" si="11"/>
        <v>0.33011596902678642</v>
      </c>
      <c r="J20" s="14">
        <f t="shared" si="11"/>
        <v>0.32017726485546377</v>
      </c>
      <c r="K20" s="14">
        <f t="shared" si="11"/>
        <v>0.31991470967229491</v>
      </c>
      <c r="L20" s="14">
        <f t="shared" si="11"/>
        <v>0.31073340501599622</v>
      </c>
      <c r="M20" s="14">
        <f t="shared" si="11"/>
        <v>0.2862063828926118</v>
      </c>
      <c r="N20" s="14">
        <f t="shared" si="11"/>
        <v>0.29297922668548426</v>
      </c>
      <c r="O20" s="14">
        <f t="shared" si="11"/>
        <v>0.28681534872975634</v>
      </c>
      <c r="P20" s="14">
        <f t="shared" si="11"/>
        <v>0.28153288620420042</v>
      </c>
      <c r="Q20" s="14">
        <f t="shared" si="11"/>
        <v>0.27269139124681779</v>
      </c>
      <c r="R20" s="14">
        <f t="shared" si="11"/>
        <v>0.26971368514311361</v>
      </c>
      <c r="S20" s="14">
        <f t="shared" si="11"/>
        <v>0.26799367951751274</v>
      </c>
      <c r="T20" s="14">
        <f t="shared" si="11"/>
        <v>0.27068843214501592</v>
      </c>
      <c r="U20" s="14">
        <f t="shared" si="11"/>
        <v>0.25972517261584477</v>
      </c>
      <c r="V20" s="14">
        <f t="shared" si="11"/>
        <v>0.26452910760787118</v>
      </c>
      <c r="W20" s="14">
        <f t="shared" si="11"/>
        <v>0.27659841593641532</v>
      </c>
    </row>
    <row r="21" spans="1:23" x14ac:dyDescent="0.25">
      <c r="A21" s="17" t="s">
        <v>48</v>
      </c>
      <c r="B21" t="s">
        <v>21</v>
      </c>
      <c r="C21" s="2">
        <v>76.899000000000001</v>
      </c>
      <c r="D21" s="2">
        <v>88.004000000000005</v>
      </c>
      <c r="E21" s="2">
        <v>99.251000000000005</v>
      </c>
      <c r="F21" s="2">
        <v>83.850999999999999</v>
      </c>
      <c r="G21" s="2">
        <v>74.938000000000002</v>
      </c>
      <c r="H21" s="2">
        <v>98.593999999999994</v>
      </c>
      <c r="I21" s="2">
        <v>141.172</v>
      </c>
      <c r="J21" s="2">
        <v>181.33799999999999</v>
      </c>
      <c r="K21" s="2">
        <v>216.56800000000001</v>
      </c>
      <c r="L21" s="2">
        <v>215.16200000000001</v>
      </c>
      <c r="M21" s="2">
        <v>180.642</v>
      </c>
      <c r="N21" s="2">
        <v>130.15799999999999</v>
      </c>
      <c r="O21" s="2">
        <v>166.97300000000001</v>
      </c>
      <c r="P21" s="2">
        <v>180.93799999999999</v>
      </c>
      <c r="Q21" s="2">
        <v>198.15199999999999</v>
      </c>
      <c r="R21" s="2">
        <v>214.62100000000001</v>
      </c>
      <c r="S21" s="2">
        <v>220.44399999999999</v>
      </c>
      <c r="T21" s="2">
        <v>168.63499999999999</v>
      </c>
      <c r="U21" s="2">
        <v>140.50800000000001</v>
      </c>
      <c r="V21" s="2">
        <v>160.19399999999999</v>
      </c>
      <c r="W21" s="2">
        <v>164.06899999999999</v>
      </c>
    </row>
    <row r="22" spans="1:23" x14ac:dyDescent="0.25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x14ac:dyDescent="0.25">
      <c r="A23" s="17" t="s">
        <v>48</v>
      </c>
      <c r="B23" t="s">
        <v>37</v>
      </c>
      <c r="C23" s="2">
        <v>76.899000000000001</v>
      </c>
      <c r="D23" s="2">
        <v>88.004000000000005</v>
      </c>
      <c r="E23" s="2">
        <v>99.251000000000005</v>
      </c>
      <c r="F23" s="2">
        <v>83.850999999999999</v>
      </c>
      <c r="G23" s="2">
        <v>74.938000000000002</v>
      </c>
      <c r="H23" s="2">
        <v>98.593999999999994</v>
      </c>
      <c r="I23" s="2">
        <v>141.172</v>
      </c>
      <c r="J23" s="2">
        <v>181.33799999999999</v>
      </c>
      <c r="K23" s="2">
        <v>216.56800000000001</v>
      </c>
      <c r="L23" s="2">
        <v>215.16200000000001</v>
      </c>
      <c r="M23" s="2">
        <v>180.642</v>
      </c>
      <c r="N23" s="2">
        <v>130.15799999999999</v>
      </c>
      <c r="O23" s="2">
        <v>166.97300000000001</v>
      </c>
      <c r="P23" s="2">
        <v>180.93799999999999</v>
      </c>
      <c r="Q23" s="2">
        <v>198.15199999999999</v>
      </c>
      <c r="R23" s="2">
        <v>214.62100000000001</v>
      </c>
      <c r="S23" s="2">
        <v>220.44399999999999</v>
      </c>
      <c r="T23" s="2">
        <v>168.63499999999999</v>
      </c>
      <c r="U23" s="2">
        <v>140.50800000000001</v>
      </c>
      <c r="V23" s="2">
        <v>160.19399999999999</v>
      </c>
      <c r="W23" s="2">
        <v>164.06899999999999</v>
      </c>
    </row>
    <row r="24" spans="1:23" s="5" customFormat="1" x14ac:dyDescent="0.25">
      <c r="B24" s="5" t="s">
        <v>36</v>
      </c>
      <c r="C24" s="16">
        <f>C23/C17</f>
        <v>6.1928271402539994E-2</v>
      </c>
      <c r="D24" s="16">
        <f t="shared" ref="D24:W24" si="12">D23/D17</f>
        <v>6.7550198364735234E-2</v>
      </c>
      <c r="E24" s="16">
        <f t="shared" si="12"/>
        <v>7.3779727304085108E-2</v>
      </c>
      <c r="F24" s="16">
        <f t="shared" si="12"/>
        <v>6.0320176973781468E-2</v>
      </c>
      <c r="G24" s="16">
        <f t="shared" si="12"/>
        <v>5.2910810402686102E-2</v>
      </c>
      <c r="H24" s="16">
        <f t="shared" si="12"/>
        <v>6.7577364272890877E-2</v>
      </c>
      <c r="I24" s="16">
        <f t="shared" si="12"/>
        <v>9.2811950922512404E-2</v>
      </c>
      <c r="J24" s="16">
        <f t="shared" si="12"/>
        <v>0.1134446866506096</v>
      </c>
      <c r="K24" s="16">
        <f t="shared" si="12"/>
        <v>0.12800535835259211</v>
      </c>
      <c r="L24" s="16">
        <f t="shared" si="12"/>
        <v>0.1202064292442597</v>
      </c>
      <c r="M24" s="16">
        <f t="shared" si="12"/>
        <v>9.60968723068754E-2</v>
      </c>
      <c r="N24" s="16">
        <f t="shared" si="12"/>
        <v>6.666348158734281E-2</v>
      </c>
      <c r="O24" s="16">
        <f t="shared" si="12"/>
        <v>8.4741880540767922E-2</v>
      </c>
      <c r="P24" s="16">
        <f t="shared" si="12"/>
        <v>8.932038305041852E-2</v>
      </c>
      <c r="Q24" s="16">
        <f t="shared" si="12"/>
        <v>9.5191517849955623E-2</v>
      </c>
      <c r="R24" s="16">
        <f t="shared" si="12"/>
        <v>9.9564717291183116E-2</v>
      </c>
      <c r="S24" s="16">
        <f t="shared" si="12"/>
        <v>9.8589430420085625E-2</v>
      </c>
      <c r="T24" s="16">
        <f t="shared" si="12"/>
        <v>7.3218132074325773E-2</v>
      </c>
      <c r="U24" s="16">
        <f t="shared" si="12"/>
        <v>5.9881681571428619E-2</v>
      </c>
      <c r="V24" s="16">
        <f t="shared" si="12"/>
        <v>6.531047604401205E-2</v>
      </c>
      <c r="W24" s="16">
        <f t="shared" si="12"/>
        <v>6.3377689542987434E-2</v>
      </c>
    </row>
    <row r="25" spans="1:23" x14ac:dyDescent="0.25">
      <c r="B25" t="s">
        <v>38</v>
      </c>
      <c r="C25" s="8">
        <f>C23/76.9</f>
        <v>0.99998699609882957</v>
      </c>
      <c r="D25" s="8">
        <f t="shared" ref="D25:W25" si="13">D23/76.9</f>
        <v>1.1443953185955786</v>
      </c>
      <c r="E25" s="8">
        <f t="shared" si="13"/>
        <v>1.2906501950585174</v>
      </c>
      <c r="F25" s="8">
        <f t="shared" si="13"/>
        <v>1.0903901170351105</v>
      </c>
      <c r="G25" s="8">
        <f t="shared" si="13"/>
        <v>0.97448634590377115</v>
      </c>
      <c r="H25" s="8">
        <f t="shared" si="13"/>
        <v>1.2821066319895966</v>
      </c>
      <c r="I25" s="8">
        <f t="shared" si="13"/>
        <v>1.835786736020806</v>
      </c>
      <c r="J25" s="8">
        <f t="shared" si="13"/>
        <v>2.3581014304291283</v>
      </c>
      <c r="K25" s="8">
        <f t="shared" si="13"/>
        <v>2.8162288686605983</v>
      </c>
      <c r="L25" s="8">
        <f t="shared" si="13"/>
        <v>2.7979453836150845</v>
      </c>
      <c r="M25" s="8">
        <f t="shared" si="13"/>
        <v>2.3490507152145641</v>
      </c>
      <c r="N25" s="8">
        <f t="shared" si="13"/>
        <v>1.692561768530559</v>
      </c>
      <c r="O25" s="8">
        <f t="shared" si="13"/>
        <v>2.1713003901170351</v>
      </c>
      <c r="P25" s="8">
        <f t="shared" si="13"/>
        <v>2.352899869960988</v>
      </c>
      <c r="Q25" s="8">
        <f t="shared" si="13"/>
        <v>2.5767490247074121</v>
      </c>
      <c r="R25" s="8">
        <f t="shared" si="13"/>
        <v>2.7909102730819244</v>
      </c>
      <c r="S25" s="8">
        <f t="shared" si="13"/>
        <v>2.8666319895968786</v>
      </c>
      <c r="T25" s="8">
        <f t="shared" si="13"/>
        <v>2.1929128738621584</v>
      </c>
      <c r="U25" s="8">
        <f t="shared" si="13"/>
        <v>1.827152145643693</v>
      </c>
      <c r="V25" s="8">
        <f t="shared" si="13"/>
        <v>2.0831469440832246</v>
      </c>
      <c r="W25" s="8">
        <f t="shared" si="13"/>
        <v>2.1335370611183353</v>
      </c>
    </row>
    <row r="26" spans="1:23" s="5" customFormat="1" x14ac:dyDescent="0.25">
      <c r="B26" s="5" t="s">
        <v>40</v>
      </c>
      <c r="C26" s="16">
        <f>C23/C15</f>
        <v>8.3219522753097783E-2</v>
      </c>
      <c r="D26" s="16">
        <f t="shared" ref="D26:W26" si="14">D23/D15</f>
        <v>9.1129750440095275E-2</v>
      </c>
      <c r="E26" s="16">
        <f t="shared" si="14"/>
        <v>9.8634534161490692E-2</v>
      </c>
      <c r="F26" s="16">
        <f t="shared" si="14"/>
        <v>8.0676384278635688E-2</v>
      </c>
      <c r="G26" s="16">
        <f t="shared" si="14"/>
        <v>7.0298311444652914E-2</v>
      </c>
      <c r="H26" s="16">
        <f t="shared" si="14"/>
        <v>8.9966237795419277E-2</v>
      </c>
      <c r="I26" s="16">
        <f t="shared" si="14"/>
        <v>0.12345065803856413</v>
      </c>
      <c r="J26" s="16">
        <f t="shared" si="14"/>
        <v>0.14976709613478692</v>
      </c>
      <c r="K26" s="16">
        <f t="shared" si="14"/>
        <v>0.16895615540645967</v>
      </c>
      <c r="L26" s="16">
        <f t="shared" si="14"/>
        <v>0.15755858230814296</v>
      </c>
      <c r="M26" s="16">
        <f t="shared" si="14"/>
        <v>0.1236004105371194</v>
      </c>
      <c r="N26" s="16">
        <f t="shared" si="14"/>
        <v>8.6194496870964532E-2</v>
      </c>
      <c r="O26" s="16">
        <f t="shared" si="14"/>
        <v>0.10904715256008361</v>
      </c>
      <c r="P26" s="16">
        <f t="shared" si="14"/>
        <v>0.11446700828746759</v>
      </c>
      <c r="Q26" s="16">
        <f t="shared" si="14"/>
        <v>0.12114942528735632</v>
      </c>
      <c r="R26" s="16">
        <f t="shared" si="14"/>
        <v>0.1264186841020204</v>
      </c>
      <c r="S26" s="16">
        <f t="shared" si="14"/>
        <v>0.12501077463990018</v>
      </c>
      <c r="T26" s="16">
        <f t="shared" si="14"/>
        <v>9.3037433450111715E-2</v>
      </c>
      <c r="U26" s="16">
        <f t="shared" si="14"/>
        <v>7.5434461654094967E-2</v>
      </c>
      <c r="V26" s="16">
        <f t="shared" si="14"/>
        <v>8.2586997989379796E-2</v>
      </c>
      <c r="W26" s="16">
        <f t="shared" si="14"/>
        <v>8.0907858076287684E-2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smith</dc:creator>
  <cp:lastModifiedBy>mike smith</cp:lastModifiedBy>
  <dcterms:created xsi:type="dcterms:W3CDTF">2019-10-25T19:27:58Z</dcterms:created>
  <dcterms:modified xsi:type="dcterms:W3CDTF">2019-10-29T11:46:37Z</dcterms:modified>
</cp:coreProperties>
</file>