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historical materialism 2019\"/>
    </mc:Choice>
  </mc:AlternateContent>
  <xr:revisionPtr revIDLastSave="0" documentId="13_ncr:1_{C21D3EB6-0FC9-4B2B-9142-1B1CB9F3B17A}" xr6:coauthVersionLast="45" xr6:coauthVersionMax="45" xr10:uidLastSave="{00000000-0000-0000-0000-000000000000}"/>
  <bookViews>
    <workbookView xWindow="-120" yWindow="-120" windowWidth="20730" windowHeight="11160" xr2:uid="{6D8370DC-3044-4BC1-938D-0B73488FF8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" i="1" l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C10" i="1"/>
  <c r="D25" i="1" l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C25" i="1"/>
  <c r="L22" i="1"/>
  <c r="H16" i="1"/>
  <c r="D21" i="1"/>
  <c r="D22" i="1" s="1"/>
  <c r="E21" i="1"/>
  <c r="E22" i="1" s="1"/>
  <c r="E23" i="1" s="1"/>
  <c r="F21" i="1"/>
  <c r="F22" i="1" s="1"/>
  <c r="G21" i="1"/>
  <c r="G22" i="1" s="1"/>
  <c r="H21" i="1"/>
  <c r="H22" i="1" s="1"/>
  <c r="H23" i="1" s="1"/>
  <c r="I21" i="1"/>
  <c r="I22" i="1" s="1"/>
  <c r="I23" i="1" s="1"/>
  <c r="J21" i="1"/>
  <c r="J22" i="1" s="1"/>
  <c r="K21" i="1"/>
  <c r="K22" i="1" s="1"/>
  <c r="L21" i="1"/>
  <c r="L16" i="1" s="1"/>
  <c r="M21" i="1"/>
  <c r="M22" i="1" s="1"/>
  <c r="M23" i="1" s="1"/>
  <c r="N21" i="1"/>
  <c r="N22" i="1" s="1"/>
  <c r="O21" i="1"/>
  <c r="O22" i="1" s="1"/>
  <c r="P21" i="1"/>
  <c r="P22" i="1" s="1"/>
  <c r="Q21" i="1"/>
  <c r="Q22" i="1" s="1"/>
  <c r="Q23" i="1" s="1"/>
  <c r="R21" i="1"/>
  <c r="R22" i="1" s="1"/>
  <c r="S21" i="1"/>
  <c r="S22" i="1" s="1"/>
  <c r="T21" i="1"/>
  <c r="T22" i="1" s="1"/>
  <c r="U21" i="1"/>
  <c r="U22" i="1" s="1"/>
  <c r="U23" i="1" s="1"/>
  <c r="V21" i="1"/>
  <c r="V22" i="1" s="1"/>
  <c r="W21" i="1"/>
  <c r="W22" i="1" s="1"/>
  <c r="T16" i="1" l="1"/>
  <c r="D16" i="1"/>
  <c r="P16" i="1"/>
  <c r="W23" i="1"/>
  <c r="S23" i="1"/>
  <c r="O23" i="1"/>
  <c r="K23" i="1"/>
  <c r="G23" i="1"/>
  <c r="W16" i="1"/>
  <c r="S16" i="1"/>
  <c r="O16" i="1"/>
  <c r="K16" i="1"/>
  <c r="G16" i="1"/>
  <c r="V16" i="1"/>
  <c r="R16" i="1"/>
  <c r="N16" i="1"/>
  <c r="J16" i="1"/>
  <c r="F16" i="1"/>
  <c r="U16" i="1"/>
  <c r="Q16" i="1"/>
  <c r="M16" i="1"/>
  <c r="I16" i="1"/>
  <c r="E16" i="1"/>
  <c r="V23" i="1"/>
  <c r="R23" i="1"/>
  <c r="N23" i="1"/>
  <c r="J23" i="1"/>
  <c r="F23" i="1"/>
  <c r="T23" i="1"/>
  <c r="P23" i="1"/>
  <c r="L23" i="1"/>
  <c r="D23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C28" i="1"/>
  <c r="C21" i="1"/>
  <c r="C16" i="1" s="1"/>
  <c r="N33" i="1" l="1"/>
  <c r="N34" i="1" s="1"/>
  <c r="E33" i="1"/>
  <c r="E34" i="1" s="1"/>
  <c r="W33" i="1"/>
  <c r="W34" i="1" s="1"/>
  <c r="L33" i="1"/>
  <c r="L34" i="1" s="1"/>
  <c r="I33" i="1"/>
  <c r="I34" i="1" s="1"/>
  <c r="V33" i="1"/>
  <c r="V34" i="1" s="1"/>
  <c r="P33" i="1"/>
  <c r="P34" i="1" s="1"/>
  <c r="K33" i="1"/>
  <c r="K34" i="1" s="1"/>
  <c r="F33" i="1"/>
  <c r="F34" i="1" s="1"/>
  <c r="M33" i="1"/>
  <c r="M34" i="1" s="1"/>
  <c r="S33" i="1"/>
  <c r="S34" i="1" s="1"/>
  <c r="H33" i="1"/>
  <c r="H34" i="1" s="1"/>
  <c r="U33" i="1"/>
  <c r="U34" i="1" s="1"/>
  <c r="R33" i="1"/>
  <c r="R34" i="1" s="1"/>
  <c r="G33" i="1"/>
  <c r="G34" i="1" s="1"/>
  <c r="C22" i="1"/>
  <c r="C23" i="1" s="1"/>
  <c r="C34" i="1"/>
  <c r="T33" i="1"/>
  <c r="T34" i="1" s="1"/>
  <c r="O33" i="1"/>
  <c r="O34" i="1" s="1"/>
  <c r="J33" i="1"/>
  <c r="J34" i="1" s="1"/>
  <c r="D33" i="1"/>
  <c r="D34" i="1" s="1"/>
  <c r="Q33" i="1"/>
  <c r="Q34" i="1" s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C14" i="1"/>
  <c r="Q26" i="1" l="1"/>
  <c r="Q15" i="1"/>
  <c r="I26" i="1"/>
  <c r="I15" i="1"/>
  <c r="C26" i="1"/>
  <c r="C15" i="1"/>
  <c r="T26" i="1"/>
  <c r="T15" i="1"/>
  <c r="P26" i="1"/>
  <c r="P15" i="1"/>
  <c r="L26" i="1"/>
  <c r="L15" i="1"/>
  <c r="H26" i="1"/>
  <c r="H15" i="1"/>
  <c r="D26" i="1"/>
  <c r="D15" i="1"/>
  <c r="E26" i="1"/>
  <c r="E15" i="1"/>
  <c r="K26" i="1"/>
  <c r="K15" i="1"/>
  <c r="U26" i="1"/>
  <c r="U15" i="1"/>
  <c r="M26" i="1"/>
  <c r="M15" i="1"/>
  <c r="W15" i="1"/>
  <c r="W26" i="1"/>
  <c r="S26" i="1"/>
  <c r="S15" i="1"/>
  <c r="O26" i="1"/>
  <c r="O15" i="1"/>
  <c r="G26" i="1"/>
  <c r="G15" i="1"/>
  <c r="V26" i="1"/>
  <c r="V15" i="1"/>
  <c r="R26" i="1"/>
  <c r="R15" i="1"/>
  <c r="N26" i="1"/>
  <c r="N15" i="1"/>
  <c r="J26" i="1"/>
  <c r="J15" i="1"/>
  <c r="F26" i="1"/>
  <c r="F15" i="1"/>
  <c r="T29" i="1"/>
  <c r="T37" i="1"/>
  <c r="L29" i="1"/>
  <c r="L37" i="1"/>
  <c r="D29" i="1"/>
  <c r="D37" i="1"/>
  <c r="C29" i="1"/>
  <c r="C37" i="1"/>
  <c r="P29" i="1"/>
  <c r="P37" i="1"/>
  <c r="H29" i="1"/>
  <c r="H37" i="1"/>
  <c r="D5" i="1"/>
  <c r="D27" i="1" s="1"/>
  <c r="D30" i="1" s="1"/>
  <c r="E5" i="1"/>
  <c r="E27" i="1" s="1"/>
  <c r="E30" i="1" s="1"/>
  <c r="F5" i="1"/>
  <c r="F27" i="1" s="1"/>
  <c r="F30" i="1" s="1"/>
  <c r="G5" i="1"/>
  <c r="G27" i="1" s="1"/>
  <c r="G30" i="1" s="1"/>
  <c r="H5" i="1"/>
  <c r="H27" i="1" s="1"/>
  <c r="H30" i="1" s="1"/>
  <c r="I5" i="1"/>
  <c r="I27" i="1" s="1"/>
  <c r="I30" i="1" s="1"/>
  <c r="J5" i="1"/>
  <c r="J27" i="1" s="1"/>
  <c r="J30" i="1" s="1"/>
  <c r="K5" i="1"/>
  <c r="K27" i="1" s="1"/>
  <c r="K30" i="1" s="1"/>
  <c r="L5" i="1"/>
  <c r="L27" i="1" s="1"/>
  <c r="L30" i="1" s="1"/>
  <c r="M5" i="1"/>
  <c r="M27" i="1" s="1"/>
  <c r="M30" i="1" s="1"/>
  <c r="N5" i="1"/>
  <c r="N27" i="1" s="1"/>
  <c r="N30" i="1" s="1"/>
  <c r="O5" i="1"/>
  <c r="O27" i="1" s="1"/>
  <c r="O30" i="1" s="1"/>
  <c r="P5" i="1"/>
  <c r="P27" i="1" s="1"/>
  <c r="P30" i="1" s="1"/>
  <c r="Q5" i="1"/>
  <c r="Q27" i="1" s="1"/>
  <c r="Q30" i="1" s="1"/>
  <c r="R5" i="1"/>
  <c r="R27" i="1" s="1"/>
  <c r="R30" i="1" s="1"/>
  <c r="S5" i="1"/>
  <c r="S27" i="1" s="1"/>
  <c r="S30" i="1" s="1"/>
  <c r="T5" i="1"/>
  <c r="T27" i="1" s="1"/>
  <c r="T30" i="1" s="1"/>
  <c r="U5" i="1"/>
  <c r="U27" i="1" s="1"/>
  <c r="U30" i="1" s="1"/>
  <c r="V5" i="1"/>
  <c r="V27" i="1" s="1"/>
  <c r="V30" i="1" s="1"/>
  <c r="W5" i="1"/>
  <c r="W27" i="1" s="1"/>
  <c r="W30" i="1" s="1"/>
  <c r="C5" i="1"/>
  <c r="C27" i="1" s="1"/>
  <c r="C30" i="1" s="1"/>
  <c r="D6" i="1" l="1"/>
  <c r="J29" i="1"/>
  <c r="J37" i="1"/>
  <c r="W29" i="1"/>
  <c r="W37" i="1"/>
  <c r="S29" i="1"/>
  <c r="S37" i="1"/>
  <c r="I29" i="1"/>
  <c r="I37" i="1"/>
  <c r="R29" i="1"/>
  <c r="R37" i="1"/>
  <c r="K29" i="1"/>
  <c r="K37" i="1"/>
  <c r="M29" i="1"/>
  <c r="M37" i="1"/>
  <c r="F29" i="1"/>
  <c r="F37" i="1"/>
  <c r="V29" i="1"/>
  <c r="V37" i="1"/>
  <c r="O29" i="1"/>
  <c r="O37" i="1"/>
  <c r="E29" i="1"/>
  <c r="E37" i="1"/>
  <c r="N29" i="1"/>
  <c r="N37" i="1"/>
  <c r="G29" i="1"/>
  <c r="G37" i="1"/>
  <c r="Q29" i="1"/>
  <c r="Q37" i="1"/>
  <c r="U29" i="1"/>
  <c r="U37" i="1"/>
  <c r="S6" i="1"/>
  <c r="G6" i="1"/>
  <c r="O6" i="1"/>
  <c r="K6" i="1"/>
  <c r="H6" i="1"/>
  <c r="W6" i="1"/>
  <c r="V6" i="1"/>
  <c r="R6" i="1"/>
  <c r="N6" i="1"/>
  <c r="J6" i="1"/>
  <c r="F6" i="1"/>
  <c r="U6" i="1"/>
  <c r="Q6" i="1"/>
  <c r="M6" i="1"/>
  <c r="I6" i="1"/>
  <c r="E6" i="1"/>
  <c r="C6" i="1"/>
  <c r="T6" i="1"/>
  <c r="P6" i="1"/>
  <c r="L6" i="1"/>
</calcChain>
</file>

<file path=xl/sharedStrings.xml><?xml version="1.0" encoding="utf-8"?>
<sst xmlns="http://schemas.openxmlformats.org/spreadsheetml/2006/main" count="61" uniqueCount="61">
  <si>
    <t/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</si>
  <si>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</si>
  <si>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</si>
  <si>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</si>
  <si>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</si>
  <si>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</si>
  <si>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</si>
  <si>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</si>
  <si>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</si>
  <si>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</si>
  <si>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</si>
  <si>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</si>
  <si>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</si>
  <si>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</si>
  <si>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</si>
  <si>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</si>
  <si>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</si>
  <si>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</si>
  <si>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</si>
  <si>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</si>
  <si>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</si>
  <si>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</si>
  <si>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PRE TAX PROFITS</t>
  </si>
  <si>
    <t>TOTAL MANUFACTURING</t>
  </si>
  <si>
    <t>DEPRECIATION</t>
  </si>
  <si>
    <t>TOTAL CASH FLOW</t>
  </si>
  <si>
    <t>profits as a share of cash flow</t>
  </si>
  <si>
    <t>FIXED ASSETS</t>
  </si>
  <si>
    <t>INVENTORIES</t>
  </si>
  <si>
    <t>TOTAL CONSTANT CAPITAL</t>
  </si>
  <si>
    <t>RATE OF RETURN</t>
  </si>
  <si>
    <t>RATE OF CASH FLOW</t>
  </si>
  <si>
    <t>rate of return indexed</t>
  </si>
  <si>
    <t>rate of cash flow indexed</t>
  </si>
  <si>
    <t>GROSS OUTPUT</t>
  </si>
  <si>
    <t>SURPLUS</t>
  </si>
  <si>
    <t>CIRCULATING CAPITAL</t>
  </si>
  <si>
    <t>RATE OF TURNOVER</t>
  </si>
  <si>
    <t>Rate of return excluding inventory</t>
  </si>
  <si>
    <t>change in PCEs (goods)</t>
  </si>
  <si>
    <t>change in circulating capital (1998 estimate)</t>
  </si>
  <si>
    <t>percentage change in circulating capital</t>
  </si>
  <si>
    <t>percentage change in PCEs</t>
  </si>
  <si>
    <t>rate of profit % of rate of return</t>
  </si>
  <si>
    <t>RATE OF PROFIT</t>
  </si>
  <si>
    <t xml:space="preserve">  Manufacturing intermediate inputs</t>
  </si>
  <si>
    <t>manufacturing compensation</t>
  </si>
  <si>
    <t>variable capital</t>
  </si>
  <si>
    <t>value composition of capital</t>
  </si>
  <si>
    <t>fixed capital compared to circulating</t>
  </si>
  <si>
    <t>difference between the r.o.p &amp; r.o.r</t>
  </si>
  <si>
    <t>RATE OF RETURN including inventories</t>
  </si>
  <si>
    <t>TABLES</t>
  </si>
  <si>
    <t>Table 6.17D. Corporate Profits Before Tax by Industry</t>
  </si>
  <si>
    <t>Table 4.4. Current-Cost Depreciation of Private Nonresidential Fixed Assets by Industry Group and Legal Form of Organization</t>
  </si>
  <si>
    <t>Intermediate Inputs by Industry</t>
  </si>
  <si>
    <t>Table 6.2D. Compensation of Employees by Industry</t>
  </si>
  <si>
    <t>Table 3.1ESI. Current-Cost Net Stock of Private Fixed Assets by Industry</t>
  </si>
  <si>
    <t>Table 5.8.5B. Private Inventories and Domestic Final Sales by Industry</t>
  </si>
  <si>
    <t>Table 2.3.5. Personal Consumption Expenditures by Major Type of Product</t>
  </si>
  <si>
    <t>Gross Output by 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</si>
</sst>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10"/>
      <name val="Arial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/>
    </xf>
    <xf numFmtId="164" fontId="0" fillId="0" borderId="0" xfId="0" applyNumberFormat="1"/>
    <xf numFmtId="0" fontId="3" fillId="0" borderId="0" xfId="0" applyFont="1"/>
    <xf numFmtId="165" fontId="0" fillId="0" borderId="0" xfId="1" applyNumberFormat="1" applyFont="1"/>
    <xf numFmtId="9" fontId="0" fillId="0" borderId="0" xfId="1" applyFont="1"/>
    <xf numFmtId="164" fontId="5" fillId="0" borderId="0" xfId="0" applyNumberFormat="1" applyFont="1"/>
    <xf numFmtId="2" fontId="6" fillId="0" borderId="0" xfId="0" applyNumberFormat="1" applyFont="1"/>
    <xf numFmtId="0" fontId="4" fillId="0" borderId="0" xfId="0" applyFont="1"/>
    <xf numFmtId="165" fontId="7" fillId="0" borderId="0" xfId="1" applyNumberFormat="1" applyFont="1"/>
    <xf numFmtId="0" fontId="6" fillId="0" borderId="0" xfId="0" applyFont="1"/>
    <xf numFmtId="2" fontId="0" fillId="0" borderId="0" xfId="0" applyNumberFormat="1"/>
    <xf numFmtId="165" fontId="6" fillId="0" borderId="0" xfId="1" applyNumberFormat="1" applyFont="1"/>
    <xf numFmtId="0" fontId="8" fillId="0" borderId="0" xfId="0" applyFont="1"/>
    <xf numFmtId="0" fontId="7" fillId="0" borderId="0" xfId="0" applyFont="1"/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</cellXfs>
  <cellStyles count="3">
    <cellStyle name="Normal" xfId="0" builtinId="0"/>
    <cellStyle name="Normal 2" xfId="2" xr:uid="{A247220C-4B11-4550-A6F8-C296830F5C9C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 Rate of Return vs Rate of Cash flow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return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Sheet1!$C$25:$W$25</c:f>
              <c:numCache>
                <c:formatCode>0.0%</c:formatCode>
                <c:ptCount val="21"/>
                <c:pt idx="0">
                  <c:v>8.8123428679853899E-2</c:v>
                </c:pt>
                <c:pt idx="1">
                  <c:v>8.3625990491283678E-2</c:v>
                </c:pt>
                <c:pt idx="2">
                  <c:v>8.0149021640533891E-2</c:v>
                </c:pt>
                <c:pt idx="3">
                  <c:v>3.0359135724774493E-2</c:v>
                </c:pt>
                <c:pt idx="4">
                  <c:v>3.1030185085503707E-2</c:v>
                </c:pt>
                <c:pt idx="5">
                  <c:v>5.3512644052612295E-2</c:v>
                </c:pt>
                <c:pt idx="6">
                  <c:v>8.1036982190873311E-2</c:v>
                </c:pt>
                <c:pt idx="7">
                  <c:v>0.1109586153334073</c:v>
                </c:pt>
                <c:pt idx="8">
                  <c:v>0.13039750282167042</c:v>
                </c:pt>
                <c:pt idx="9">
                  <c:v>0.11250008308131999</c:v>
                </c:pt>
                <c:pt idx="10">
                  <c:v>8.0861276914903579E-2</c:v>
                </c:pt>
                <c:pt idx="11">
                  <c:v>5.0385430840796185E-2</c:v>
                </c:pt>
                <c:pt idx="12">
                  <c:v>9.308345516190239E-2</c:v>
                </c:pt>
                <c:pt idx="13">
                  <c:v>9.7751332255553575E-2</c:v>
                </c:pt>
                <c:pt idx="14">
                  <c:v>0.11723312687196487</c:v>
                </c:pt>
                <c:pt idx="15">
                  <c:v>0.12242270200821159</c:v>
                </c:pt>
                <c:pt idx="16">
                  <c:v>0.12424211983818857</c:v>
                </c:pt>
                <c:pt idx="17">
                  <c:v>0.10506784188034189</c:v>
                </c:pt>
                <c:pt idx="18">
                  <c:v>8.6815584144463873E-2</c:v>
                </c:pt>
                <c:pt idx="19">
                  <c:v>8.6168327241776407E-2</c:v>
                </c:pt>
                <c:pt idx="20">
                  <c:v>7.46744578313253E-2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55-4DFA-B403-2023052F55F7}"/>
            </c:ext>
          </c:extLst>
        </c:ser>
        <c:ser>
          <c:idx val="1"/>
          <c:order val="1"/>
          <c:tx>
            <c:v>rate of cash flow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Sheet1!$C$27:$W$27</c:f>
              <c:numCache>
                <c:formatCode>0.0%</c:formatCode>
                <c:ptCount val="21"/>
                <c:pt idx="0">
                  <c:v>0.1655774337588764</c:v>
                </c:pt>
                <c:pt idx="1">
                  <c:v>0.16369714625109594</c:v>
                </c:pt>
                <c:pt idx="2">
                  <c:v>0.16171641925003141</c:v>
                </c:pt>
                <c:pt idx="3">
                  <c:v>0.12212180124387517</c:v>
                </c:pt>
                <c:pt idx="4">
                  <c:v>0.12390524754473886</c:v>
                </c:pt>
                <c:pt idx="5">
                  <c:v>0.14120493946064944</c:v>
                </c:pt>
                <c:pt idx="6">
                  <c:v>0.16161301442946963</c:v>
                </c:pt>
                <c:pt idx="7">
                  <c:v>0.18451321058705972</c:v>
                </c:pt>
                <c:pt idx="8">
                  <c:v>0.19914956700425657</c:v>
                </c:pt>
                <c:pt idx="9">
                  <c:v>0.1835404888621977</c:v>
                </c:pt>
                <c:pt idx="10">
                  <c:v>0.15660264772360349</c:v>
                </c:pt>
                <c:pt idx="11">
                  <c:v>0.13683468885315683</c:v>
                </c:pt>
                <c:pt idx="12">
                  <c:v>0.17071465750572556</c:v>
                </c:pt>
                <c:pt idx="13">
                  <c:v>0.17185348926238314</c:v>
                </c:pt>
                <c:pt idx="14">
                  <c:v>0.18887773602122779</c:v>
                </c:pt>
                <c:pt idx="15">
                  <c:v>0.19343803848987856</c:v>
                </c:pt>
                <c:pt idx="16">
                  <c:v>0.1955642961794207</c:v>
                </c:pt>
                <c:pt idx="17">
                  <c:v>0.18271622611545107</c:v>
                </c:pt>
                <c:pt idx="18">
                  <c:v>0.16691672103823188</c:v>
                </c:pt>
                <c:pt idx="19">
                  <c:v>0.16624548907133968</c:v>
                </c:pt>
                <c:pt idx="20">
                  <c:v>0.15709900880279917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55-4DFA-B403-2023052F55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8275536"/>
        <c:axId val="418272912"/>
      </c:lineChart>
      <c:catAx>
        <c:axId val="418275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272912"/>
        <c:crosses val="autoZero"/>
        <c:auto val="1"/>
        <c:lblAlgn val="ctr"/>
        <c:lblOffset val="100"/>
        <c:noMultiLvlLbl val="0"/>
      </c:catAx>
      <c:valAx>
        <c:axId val="418272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275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MANUFACTURING: Rate of Return vs Rate of Cash flow (indexed)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return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Sheet1!$C$29:$W$29</c:f>
              <c:numCache>
                <c:formatCode>0%</c:formatCode>
                <c:ptCount val="21"/>
                <c:pt idx="0">
                  <c:v>1.2071702558884096</c:v>
                </c:pt>
                <c:pt idx="1">
                  <c:v>1.1455615135792285</c:v>
                </c:pt>
                <c:pt idx="2">
                  <c:v>1.0979318032949847</c:v>
                </c:pt>
                <c:pt idx="3">
                  <c:v>0.41587857157225333</c:v>
                </c:pt>
                <c:pt idx="4">
                  <c:v>0.42507102856854395</c:v>
                </c:pt>
                <c:pt idx="5">
                  <c:v>0.73304991852893553</c:v>
                </c:pt>
                <c:pt idx="6">
                  <c:v>1.1100956464503193</c:v>
                </c:pt>
                <c:pt idx="7">
                  <c:v>1.5199810319644835</c:v>
                </c:pt>
                <c:pt idx="8">
                  <c:v>1.7862671619406909</c:v>
                </c:pt>
                <c:pt idx="9">
                  <c:v>1.5410970285112329</c:v>
                </c:pt>
                <c:pt idx="10">
                  <c:v>1.1076887248616929</c:v>
                </c:pt>
                <c:pt idx="11">
                  <c:v>0.69021138138076965</c:v>
                </c:pt>
                <c:pt idx="12">
                  <c:v>1.2751158241356491</c:v>
                </c:pt>
                <c:pt idx="13">
                  <c:v>1.3390593459664875</c:v>
                </c:pt>
                <c:pt idx="14">
                  <c:v>1.6059332448214365</c:v>
                </c:pt>
                <c:pt idx="15">
                  <c:v>1.6770233151809808</c:v>
                </c:pt>
                <c:pt idx="16">
                  <c:v>1.7019468470984735</c:v>
                </c:pt>
                <c:pt idx="17">
                  <c:v>1.439285505210163</c:v>
                </c:pt>
                <c:pt idx="18">
                  <c:v>1.1892545773214229</c:v>
                </c:pt>
                <c:pt idx="19">
                  <c:v>1.180388044407896</c:v>
                </c:pt>
                <c:pt idx="20">
                  <c:v>1.0229377785113054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E3-4B8C-956D-1FB538B07169}"/>
            </c:ext>
          </c:extLst>
        </c:ser>
        <c:ser>
          <c:idx val="1"/>
          <c:order val="1"/>
          <c:tx>
            <c:v>rate of cash flow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Sheet1!$C$30:$W$30</c:f>
              <c:numCache>
                <c:formatCode>0%</c:formatCode>
                <c:ptCount val="21"/>
                <c:pt idx="0">
                  <c:v>0.99745442023419506</c:v>
                </c:pt>
                <c:pt idx="1">
                  <c:v>0.98612738705479475</c:v>
                </c:pt>
                <c:pt idx="2">
                  <c:v>0.97419529668693605</c:v>
                </c:pt>
                <c:pt idx="3">
                  <c:v>0.73567350146912747</c:v>
                </c:pt>
                <c:pt idx="4">
                  <c:v>0.74641715388396901</c:v>
                </c:pt>
                <c:pt idx="5">
                  <c:v>0.85063216542559894</c:v>
                </c:pt>
                <c:pt idx="6">
                  <c:v>0.97357237608114233</c:v>
                </c:pt>
                <c:pt idx="7">
                  <c:v>1.1115253649822874</c:v>
                </c:pt>
                <c:pt idx="8">
                  <c:v>1.1996961867726297</c:v>
                </c:pt>
                <c:pt idx="9">
                  <c:v>1.1056655955554078</c:v>
                </c:pt>
                <c:pt idx="10">
                  <c:v>0.94338944411809322</c:v>
                </c:pt>
                <c:pt idx="11">
                  <c:v>0.82430535453708931</c:v>
                </c:pt>
                <c:pt idx="12">
                  <c:v>1.0284015512393105</c:v>
                </c:pt>
                <c:pt idx="13">
                  <c:v>1.0352619835083321</c:v>
                </c:pt>
                <c:pt idx="14">
                  <c:v>1.137817686874866</c:v>
                </c:pt>
                <c:pt idx="15">
                  <c:v>1.1652893884932443</c:v>
                </c:pt>
                <c:pt idx="16">
                  <c:v>1.1780981697555462</c:v>
                </c:pt>
                <c:pt idx="17">
                  <c:v>1.1007001573219943</c:v>
                </c:pt>
                <c:pt idx="18">
                  <c:v>1.005522415892963</c:v>
                </c:pt>
                <c:pt idx="19">
                  <c:v>1.0014788498273473</c:v>
                </c:pt>
                <c:pt idx="20">
                  <c:v>0.94637957110119975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E3-4B8C-956D-1FB538B07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0971832"/>
        <c:axId val="430972816"/>
      </c:lineChart>
      <c:catAx>
        <c:axId val="430971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0972816"/>
        <c:crosses val="autoZero"/>
        <c:auto val="1"/>
        <c:lblAlgn val="ctr"/>
        <c:lblOffset val="100"/>
        <c:noMultiLvlLbl val="0"/>
      </c:catAx>
      <c:valAx>
        <c:axId val="430972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0971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PROFIT vs RATE OF RETURN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rate of profit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Sheet1!$C$25:$W$25</c:f>
              <c:numCache>
                <c:formatCode>0.0%</c:formatCode>
                <c:ptCount val="21"/>
                <c:pt idx="0">
                  <c:v>8.8123428679853899E-2</c:v>
                </c:pt>
                <c:pt idx="1">
                  <c:v>8.3625990491283678E-2</c:v>
                </c:pt>
                <c:pt idx="2">
                  <c:v>8.0149021640533891E-2</c:v>
                </c:pt>
                <c:pt idx="3">
                  <c:v>3.0359135724774493E-2</c:v>
                </c:pt>
                <c:pt idx="4">
                  <c:v>3.1030185085503707E-2</c:v>
                </c:pt>
                <c:pt idx="5">
                  <c:v>5.3512644052612295E-2</c:v>
                </c:pt>
                <c:pt idx="6">
                  <c:v>8.1036982190873311E-2</c:v>
                </c:pt>
                <c:pt idx="7">
                  <c:v>0.1109586153334073</c:v>
                </c:pt>
                <c:pt idx="8">
                  <c:v>0.13039750282167042</c:v>
                </c:pt>
                <c:pt idx="9">
                  <c:v>0.11250008308131999</c:v>
                </c:pt>
                <c:pt idx="10">
                  <c:v>8.0861276914903579E-2</c:v>
                </c:pt>
                <c:pt idx="11">
                  <c:v>5.0385430840796185E-2</c:v>
                </c:pt>
                <c:pt idx="12">
                  <c:v>9.308345516190239E-2</c:v>
                </c:pt>
                <c:pt idx="13">
                  <c:v>9.7751332255553575E-2</c:v>
                </c:pt>
                <c:pt idx="14">
                  <c:v>0.11723312687196487</c:v>
                </c:pt>
                <c:pt idx="15">
                  <c:v>0.12242270200821159</c:v>
                </c:pt>
                <c:pt idx="16">
                  <c:v>0.12424211983818857</c:v>
                </c:pt>
                <c:pt idx="17">
                  <c:v>0.10506784188034189</c:v>
                </c:pt>
                <c:pt idx="18">
                  <c:v>8.6815584144463873E-2</c:v>
                </c:pt>
                <c:pt idx="19">
                  <c:v>8.6168327241776407E-2</c:v>
                </c:pt>
                <c:pt idx="20">
                  <c:v>7.46744578313253E-2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CF-4CB5-9E1A-4735DD308A28}"/>
            </c:ext>
          </c:extLst>
        </c:ser>
        <c:ser>
          <c:idx val="0"/>
          <c:order val="1"/>
          <c:tx>
            <c:v>rate of return less inventories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Sheet1!$C$28:$W$28</c:f>
              <c:numCache>
                <c:formatCode>0.0%</c:formatCode>
                <c:ptCount val="21"/>
                <c:pt idx="0">
                  <c:v>8.8123428679853899E-2</c:v>
                </c:pt>
                <c:pt idx="1">
                  <c:v>8.3625990491283678E-2</c:v>
                </c:pt>
                <c:pt idx="2">
                  <c:v>8.0149021640533891E-2</c:v>
                </c:pt>
                <c:pt idx="3">
                  <c:v>3.0359135724774493E-2</c:v>
                </c:pt>
                <c:pt idx="4">
                  <c:v>3.1030185085503707E-2</c:v>
                </c:pt>
                <c:pt idx="5">
                  <c:v>5.3512644052612295E-2</c:v>
                </c:pt>
                <c:pt idx="6">
                  <c:v>8.1036982190873311E-2</c:v>
                </c:pt>
                <c:pt idx="7">
                  <c:v>0.1109586153334073</c:v>
                </c:pt>
                <c:pt idx="8">
                  <c:v>0.13039750282167042</c:v>
                </c:pt>
                <c:pt idx="9">
                  <c:v>0.11250008308131999</c:v>
                </c:pt>
                <c:pt idx="10">
                  <c:v>8.0861276914903579E-2</c:v>
                </c:pt>
                <c:pt idx="11">
                  <c:v>5.0385430840796185E-2</c:v>
                </c:pt>
                <c:pt idx="12">
                  <c:v>9.308345516190239E-2</c:v>
                </c:pt>
                <c:pt idx="13">
                  <c:v>9.7751332255553575E-2</c:v>
                </c:pt>
                <c:pt idx="14">
                  <c:v>0.11723312687196487</c:v>
                </c:pt>
                <c:pt idx="15">
                  <c:v>0.12242270200821159</c:v>
                </c:pt>
                <c:pt idx="16">
                  <c:v>0.12424211983818857</c:v>
                </c:pt>
                <c:pt idx="17">
                  <c:v>0.10506784188034189</c:v>
                </c:pt>
                <c:pt idx="18">
                  <c:v>8.6815584144463873E-2</c:v>
                </c:pt>
                <c:pt idx="19">
                  <c:v>8.6168327241776407E-2</c:v>
                </c:pt>
                <c:pt idx="20">
                  <c:v>7.46744578313253E-2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3CF-4CB5-9E1A-4735DD308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5785408"/>
        <c:axId val="155485840"/>
      </c:lineChart>
      <c:catAx>
        <c:axId val="525785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485840"/>
        <c:crosses val="autoZero"/>
        <c:auto val="1"/>
        <c:lblAlgn val="ctr"/>
        <c:lblOffset val="100"/>
        <c:noMultiLvlLbl val="0"/>
      </c:catAx>
      <c:valAx>
        <c:axId val="155485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785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VARIATION: SALES vs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 sales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Sheet1!$C$33:$W$33</c:f>
              <c:numCache>
                <c:formatCode>0.00</c:formatCode>
                <c:ptCount val="21"/>
                <c:pt idx="0">
                  <c:v>20</c:v>
                </c:pt>
                <c:pt idx="1">
                  <c:v>26.116864775807016</c:v>
                </c:pt>
                <c:pt idx="2">
                  <c:v>56.796234785076308</c:v>
                </c:pt>
                <c:pt idx="3">
                  <c:v>-43.636568484931104</c:v>
                </c:pt>
                <c:pt idx="4">
                  <c:v>-7.6262803422268917</c:v>
                </c:pt>
                <c:pt idx="5">
                  <c:v>26.539437611801304</c:v>
                </c:pt>
                <c:pt idx="6">
                  <c:v>74.933433926208295</c:v>
                </c:pt>
                <c:pt idx="7">
                  <c:v>51.371540256083563</c:v>
                </c:pt>
                <c:pt idx="8">
                  <c:v>-6.7050622687926307</c:v>
                </c:pt>
                <c:pt idx="9">
                  <c:v>65.965902656400885</c:v>
                </c:pt>
                <c:pt idx="10">
                  <c:v>-7.9479102120142215</c:v>
                </c:pt>
                <c:pt idx="11">
                  <c:v>-227.00039302318351</c:v>
                </c:pt>
                <c:pt idx="12">
                  <c:v>240.36457555747211</c:v>
                </c:pt>
                <c:pt idx="13">
                  <c:v>55.218424075055054</c:v>
                </c:pt>
                <c:pt idx="14">
                  <c:v>-76.584162567557541</c:v>
                </c:pt>
                <c:pt idx="15">
                  <c:v>25.944210385512406</c:v>
                </c:pt>
                <c:pt idx="16">
                  <c:v>23.394665254244046</c:v>
                </c:pt>
                <c:pt idx="17">
                  <c:v>-53.477160789761001</c:v>
                </c:pt>
                <c:pt idx="18">
                  <c:v>114.2071567828275</c:v>
                </c:pt>
                <c:pt idx="19">
                  <c:v>85.508223921819535</c:v>
                </c:pt>
                <c:pt idx="20">
                  <c:v>73.222199586738043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5D-40D3-B99B-37C7AFDF8C83}"/>
            </c:ext>
          </c:extLst>
        </c:ser>
        <c:ser>
          <c:idx val="1"/>
          <c:order val="1"/>
          <c:tx>
            <c:v>circulating capital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Sheet1!$C$32:$W$32</c:f>
              <c:numCache>
                <c:formatCode>General</c:formatCode>
                <c:ptCount val="21"/>
                <c:pt idx="0">
                  <c:v>101.90000000000009</c:v>
                </c:pt>
                <c:pt idx="1">
                  <c:v>178.69999999999982</c:v>
                </c:pt>
                <c:pt idx="2">
                  <c:v>166.09999999999991</c:v>
                </c:pt>
                <c:pt idx="3">
                  <c:v>72.400000000000091</c:v>
                </c:pt>
                <c:pt idx="4">
                  <c:v>73.200000000000273</c:v>
                </c:pt>
                <c:pt idx="5">
                  <c:v>123.79999999999973</c:v>
                </c:pt>
                <c:pt idx="6">
                  <c:v>179.40000000000009</c:v>
                </c:pt>
                <c:pt idx="7">
                  <c:v>180.90000000000009</c:v>
                </c:pt>
                <c:pt idx="8">
                  <c:v>156.79999999999973</c:v>
                </c:pt>
                <c:pt idx="9">
                  <c:v>127.30000000000018</c:v>
                </c:pt>
                <c:pt idx="10">
                  <c:v>-3.8000000000001819</c:v>
                </c:pt>
                <c:pt idx="11">
                  <c:v>-183.19999999999982</c:v>
                </c:pt>
                <c:pt idx="12">
                  <c:v>137.80000000000018</c:v>
                </c:pt>
                <c:pt idx="13">
                  <c:v>200.29999999999973</c:v>
                </c:pt>
                <c:pt idx="14">
                  <c:v>119.59999999999991</c:v>
                </c:pt>
                <c:pt idx="15">
                  <c:v>92.300000000000182</c:v>
                </c:pt>
                <c:pt idx="16">
                  <c:v>133</c:v>
                </c:pt>
                <c:pt idx="17">
                  <c:v>57.300000000000182</c:v>
                </c:pt>
                <c:pt idx="18">
                  <c:v>75.599999999999909</c:v>
                </c:pt>
                <c:pt idx="19">
                  <c:v>169.09999999999991</c:v>
                </c:pt>
                <c:pt idx="20">
                  <c:v>199.80000000000018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5D-40D3-B99B-37C7AFDF8C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8030096"/>
        <c:axId val="518030424"/>
      </c:lineChart>
      <c:catAx>
        <c:axId val="518030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030424"/>
        <c:crosses val="autoZero"/>
        <c:auto val="1"/>
        <c:lblAlgn val="ctr"/>
        <c:lblOffset val="100"/>
        <c:noMultiLvlLbl val="0"/>
      </c:catAx>
      <c:valAx>
        <c:axId val="518030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03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PERCENTAGE ANNUAL VARIATION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PCEs goods only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Sheet1!$C$35:$W$35</c:f>
              <c:numCache>
                <c:formatCode>0.0%</c:formatCode>
                <c:ptCount val="21"/>
                <c:pt idx="0">
                  <c:v>4.8330487573515504E-2</c:v>
                </c:pt>
                <c:pt idx="1">
                  <c:v>7.8133881334440922E-2</c:v>
                </c:pt>
                <c:pt idx="2">
                  <c:v>6.7707484102396839E-2</c:v>
                </c:pt>
                <c:pt idx="3">
                  <c:v>2.8666455495723827E-2</c:v>
                </c:pt>
                <c:pt idx="4">
                  <c:v>2.8166846236724746E-2</c:v>
                </c:pt>
                <c:pt idx="5">
                  <c:v>4.5471240725776733E-2</c:v>
                </c:pt>
                <c:pt idx="6">
                  <c:v>6.1819434872501751E-2</c:v>
                </c:pt>
                <c:pt idx="7">
                  <c:v>5.8678516980764893E-2</c:v>
                </c:pt>
                <c:pt idx="8">
                  <c:v>4.8399543167577164E-2</c:v>
                </c:pt>
                <c:pt idx="9">
                  <c:v>3.7808137808137861E-2</c:v>
                </c:pt>
                <c:pt idx="10">
                  <c:v>-1.1298763082778847E-3</c:v>
                </c:pt>
                <c:pt idx="11">
                  <c:v>-5.7610062893081702E-2</c:v>
                </c:pt>
                <c:pt idx="12">
                  <c:v>4.1533546325878648E-2</c:v>
                </c:pt>
                <c:pt idx="13">
                  <c:v>5.6934140587248723E-2</c:v>
                </c:pt>
                <c:pt idx="14">
                  <c:v>3.2877917365368201E-2</c:v>
                </c:pt>
                <c:pt idx="15">
                  <c:v>2.4745308310992007E-2</c:v>
                </c:pt>
                <c:pt idx="16">
                  <c:v>3.4429200103546463E-2</c:v>
                </c:pt>
                <c:pt idx="17">
                  <c:v>1.4616228349871229E-2</c:v>
                </c:pt>
                <c:pt idx="18">
                  <c:v>1.8919392377186595E-2</c:v>
                </c:pt>
                <c:pt idx="19">
                  <c:v>4.0600240096038395E-2</c:v>
                </c:pt>
                <c:pt idx="20">
                  <c:v>4.5775293255132007E-2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79-406E-AD55-3E678B5FB67F}"/>
            </c:ext>
          </c:extLst>
        </c:ser>
        <c:ser>
          <c:idx val="1"/>
          <c:order val="1"/>
          <c:tx>
            <c:v>circulating capital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Sheet1!$C$34:$W$34</c:f>
              <c:numCache>
                <c:formatCode>0.0%</c:formatCode>
                <c:ptCount val="21"/>
                <c:pt idx="0">
                  <c:v>2.4939322074302842E-2</c:v>
                </c:pt>
                <c:pt idx="1">
                  <c:v>3.1539696693680397E-2</c:v>
                </c:pt>
                <c:pt idx="2">
                  <c:v>6.4186725316669926E-2</c:v>
                </c:pt>
                <c:pt idx="3">
                  <c:v>-5.1872774682290415E-2</c:v>
                </c:pt>
                <c:pt idx="4">
                  <c:v>-9.1486454181557882E-3</c:v>
                </c:pt>
                <c:pt idx="5">
                  <c:v>3.0854927984063227E-2</c:v>
                </c:pt>
                <c:pt idx="6">
                  <c:v>8.0136749957623557E-2</c:v>
                </c:pt>
                <c:pt idx="7">
                  <c:v>5.2077657024070169E-2</c:v>
                </c:pt>
                <c:pt idx="8">
                  <c:v>-6.8437437688923051E-3</c:v>
                </c:pt>
                <c:pt idx="9">
                  <c:v>6.3082893269321219E-2</c:v>
                </c:pt>
                <c:pt idx="10">
                  <c:v>-7.6587612589537595E-3</c:v>
                </c:pt>
                <c:pt idx="11">
                  <c:v>-0.2799869012326775</c:v>
                </c:pt>
                <c:pt idx="12">
                  <c:v>0.22867511679293487</c:v>
                </c:pt>
                <c:pt idx="13">
                  <c:v>4.991105168231301E-2</c:v>
                </c:pt>
                <c:pt idx="14">
                  <c:v>-7.4371429977243789E-2</c:v>
                </c:pt>
                <c:pt idx="15">
                  <c:v>2.4575440320316881E-2</c:v>
                </c:pt>
                <c:pt idx="16">
                  <c:v>2.1679967765195339E-2</c:v>
                </c:pt>
                <c:pt idx="17">
                  <c:v>-5.2141597089067106E-2</c:v>
                </c:pt>
                <c:pt idx="18">
                  <c:v>0.10019742055991153</c:v>
                </c:pt>
                <c:pt idx="19">
                  <c:v>6.978385848478548E-2</c:v>
                </c:pt>
                <c:pt idx="20">
                  <c:v>5.6387586866727936E-2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79-406E-AD55-3E678B5FB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5706520"/>
        <c:axId val="645706848"/>
      </c:lineChart>
      <c:catAx>
        <c:axId val="645706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5706848"/>
        <c:crosses val="autoZero"/>
        <c:auto val="1"/>
        <c:lblAlgn val="ctr"/>
        <c:lblOffset val="100"/>
        <c:noMultiLvlLbl val="0"/>
      </c:catAx>
      <c:valAx>
        <c:axId val="645706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5706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DIFFERENCE BETWEEN THE TWO RATES</a:t>
            </a:r>
            <a:endParaRPr lang="en-GB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Sheet1!$C$37:$W$37</c:f>
              <c:numCache>
                <c:formatCode>0.0%</c:formatCode>
                <c:ptCount val="21"/>
                <c:pt idx="0">
                  <c:v>2.4284928076123091E-2</c:v>
                </c:pt>
                <c:pt idx="1">
                  <c:v>2.2804600382474803E-2</c:v>
                </c:pt>
                <c:pt idx="2">
                  <c:v>2.216297556933932E-2</c:v>
                </c:pt>
                <c:pt idx="3">
                  <c:v>7.9196886320914116E-3</c:v>
                </c:pt>
                <c:pt idx="4">
                  <c:v>7.9621650004881583E-3</c:v>
                </c:pt>
                <c:pt idx="5">
                  <c:v>1.3881312529259116E-2</c:v>
                </c:pt>
                <c:pt idx="6">
                  <c:v>2.1642829003028399E-2</c:v>
                </c:pt>
                <c:pt idx="7">
                  <c:v>2.9659626034333628E-2</c:v>
                </c:pt>
                <c:pt idx="8">
                  <c:v>3.3488144906014886E-2</c:v>
                </c:pt>
                <c:pt idx="9">
                  <c:v>2.9012897611169847E-2</c:v>
                </c:pt>
                <c:pt idx="10">
                  <c:v>1.9802021166723964E-2</c:v>
                </c:pt>
                <c:pt idx="11">
                  <c:v>1.0287503458423268E-2</c:v>
                </c:pt>
                <c:pt idx="12">
                  <c:v>2.2935137349295545E-2</c:v>
                </c:pt>
                <c:pt idx="13">
                  <c:v>2.4321373589979461E-2</c:v>
                </c:pt>
                <c:pt idx="14">
                  <c:v>2.7015101617082954E-2</c:v>
                </c:pt>
                <c:pt idx="15">
                  <c:v>2.7877767730099187E-2</c:v>
                </c:pt>
                <c:pt idx="16">
                  <c:v>2.8151528311422883E-2</c:v>
                </c:pt>
                <c:pt idx="17">
                  <c:v>2.2592826915058553E-2</c:v>
                </c:pt>
                <c:pt idx="18">
                  <c:v>1.9902618678187864E-2</c:v>
                </c:pt>
                <c:pt idx="19">
                  <c:v>2.0227207405587519E-2</c:v>
                </c:pt>
                <c:pt idx="20">
                  <c:v>1.7797141759677629E-2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05-43F8-9F58-78E575A974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2716736"/>
        <c:axId val="172678264"/>
      </c:lineChart>
      <c:catAx>
        <c:axId val="172716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78264"/>
        <c:crosses val="autoZero"/>
        <c:auto val="1"/>
        <c:lblAlgn val="ctr"/>
        <c:lblOffset val="100"/>
        <c:noMultiLvlLbl val="0"/>
      </c:catAx>
      <c:valAx>
        <c:axId val="172678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16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ANNUAL AMOUNTS OF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Sheet1!$C$21:$W$21</c:f>
              <c:numCache>
                <c:formatCode>0.0</c:formatCode>
                <c:ptCount val="21"/>
                <c:pt idx="0">
                  <c:v>801.94641780610971</c:v>
                </c:pt>
                <c:pt idx="1">
                  <c:v>828.06328258191672</c:v>
                </c:pt>
                <c:pt idx="2">
                  <c:v>884.85951736699303</c:v>
                </c:pt>
                <c:pt idx="3">
                  <c:v>841.22294888206193</c:v>
                </c:pt>
                <c:pt idx="4">
                  <c:v>833.59666853983504</c:v>
                </c:pt>
                <c:pt idx="5">
                  <c:v>860.13610615163634</c:v>
                </c:pt>
                <c:pt idx="6">
                  <c:v>935.06954007784464</c:v>
                </c:pt>
                <c:pt idx="7">
                  <c:v>986.4410803339282</c:v>
                </c:pt>
                <c:pt idx="8">
                  <c:v>979.73601806513557</c:v>
                </c:pt>
                <c:pt idx="9">
                  <c:v>1045.7019207215365</c:v>
                </c:pt>
                <c:pt idx="10">
                  <c:v>1037.7540105095222</c:v>
                </c:pt>
                <c:pt idx="11">
                  <c:v>810.75361748633873</c:v>
                </c:pt>
                <c:pt idx="12">
                  <c:v>1051.1181930438108</c:v>
                </c:pt>
                <c:pt idx="13">
                  <c:v>1106.3366171188659</c:v>
                </c:pt>
                <c:pt idx="14">
                  <c:v>1029.7524545513083</c:v>
                </c:pt>
                <c:pt idx="15">
                  <c:v>1055.6966649368208</c:v>
                </c:pt>
                <c:pt idx="16">
                  <c:v>1079.0913301910648</c:v>
                </c:pt>
                <c:pt idx="17">
                  <c:v>1025.6141694013038</c:v>
                </c:pt>
                <c:pt idx="18">
                  <c:v>1139.8213261841313</c:v>
                </c:pt>
                <c:pt idx="19">
                  <c:v>1225.3295501059508</c:v>
                </c:pt>
                <c:pt idx="20">
                  <c:v>1298.5517496926889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8C-4E71-BC7C-605159414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2187784"/>
        <c:axId val="622186800"/>
      </c:lineChart>
      <c:catAx>
        <c:axId val="622187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186800"/>
        <c:crosses val="autoZero"/>
        <c:auto val="1"/>
        <c:lblAlgn val="ctr"/>
        <c:lblOffset val="100"/>
        <c:noMultiLvlLbl val="0"/>
      </c:catAx>
      <c:valAx>
        <c:axId val="622186800"/>
        <c:scaling>
          <c:orientation val="minMax"/>
          <c:min val="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187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 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Sheet1!$C$15:$W$15</c:f>
              <c:numCache>
                <c:formatCode>0%</c:formatCode>
                <c:ptCount val="21"/>
                <c:pt idx="0">
                  <c:v>13.828467578349267</c:v>
                </c:pt>
                <c:pt idx="1">
                  <c:v>13.652792081715335</c:v>
                </c:pt>
                <c:pt idx="2">
                  <c:v>13.761249544843245</c:v>
                </c:pt>
                <c:pt idx="3">
                  <c:v>14.474449270654713</c:v>
                </c:pt>
                <c:pt idx="4">
                  <c:v>14.835998621903578</c:v>
                </c:pt>
                <c:pt idx="5">
                  <c:v>14.811404090328343</c:v>
                </c:pt>
                <c:pt idx="6">
                  <c:v>15.425129728753495</c:v>
                </c:pt>
                <c:pt idx="7">
                  <c:v>16.848231320798629</c:v>
                </c:pt>
                <c:pt idx="8">
                  <c:v>17.250464146405363</c:v>
                </c:pt>
                <c:pt idx="9">
                  <c:v>18.648461865640996</c:v>
                </c:pt>
                <c:pt idx="10">
                  <c:v>21.19214709675833</c:v>
                </c:pt>
                <c:pt idx="11">
                  <c:v>19.294764723050289</c:v>
                </c:pt>
                <c:pt idx="12">
                  <c:v>20.800553656237032</c:v>
                </c:pt>
                <c:pt idx="13">
                  <c:v>22.89472938082513</c:v>
                </c:pt>
                <c:pt idx="14">
                  <c:v>22.660607968618017</c:v>
                </c:pt>
                <c:pt idx="15">
                  <c:v>22.951837975468543</c:v>
                </c:pt>
                <c:pt idx="16">
                  <c:v>22.340648609259958</c:v>
                </c:pt>
                <c:pt idx="17">
                  <c:v>19.477554521277185</c:v>
                </c:pt>
                <c:pt idx="18">
                  <c:v>19.560199624798035</c:v>
                </c:pt>
                <c:pt idx="19">
                  <c:v>19.828354544489137</c:v>
                </c:pt>
                <c:pt idx="20">
                  <c:v>19.537446127884536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A1-4D09-8D79-8EDE163E3E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2168432"/>
        <c:axId val="622178600"/>
      </c:lineChart>
      <c:catAx>
        <c:axId val="622168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178600"/>
        <c:crosses val="autoZero"/>
        <c:auto val="1"/>
        <c:lblAlgn val="ctr"/>
        <c:lblOffset val="100"/>
        <c:noMultiLvlLbl val="0"/>
      </c:catAx>
      <c:valAx>
        <c:axId val="622178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168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CAPITAL COMPARED TO CIRCULATING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Sheet1!$C$16:$W$16</c:f>
              <c:numCache>
                <c:formatCode>0%</c:formatCode>
                <c:ptCount val="21"/>
                <c:pt idx="0">
                  <c:v>2.6287292432418909</c:v>
                </c:pt>
                <c:pt idx="1">
                  <c:v>2.667066692190307</c:v>
                </c:pt>
                <c:pt idx="2">
                  <c:v>2.6163475156925036</c:v>
                </c:pt>
                <c:pt idx="3">
                  <c:v>2.8333749134727455</c:v>
                </c:pt>
                <c:pt idx="4">
                  <c:v>2.8972044768729659</c:v>
                </c:pt>
                <c:pt idx="5">
                  <c:v>2.8550132734075415</c:v>
                </c:pt>
                <c:pt idx="6">
                  <c:v>2.7442878738049492</c:v>
                </c:pt>
                <c:pt idx="7">
                  <c:v>2.7410658922321858</c:v>
                </c:pt>
                <c:pt idx="8">
                  <c:v>2.8938407364048833</c:v>
                </c:pt>
                <c:pt idx="9">
                  <c:v>2.8775886707023686</c:v>
                </c:pt>
                <c:pt idx="10">
                  <c:v>3.0834860357984986</c:v>
                </c:pt>
                <c:pt idx="11">
                  <c:v>3.8977316065484566</c:v>
                </c:pt>
                <c:pt idx="12">
                  <c:v>3.0585523314845737</c:v>
                </c:pt>
                <c:pt idx="13">
                  <c:v>3.0191534369517532</c:v>
                </c:pt>
                <c:pt idx="14">
                  <c:v>3.3395404738301147</c:v>
                </c:pt>
                <c:pt idx="15">
                  <c:v>3.3914097855128365</c:v>
                </c:pt>
                <c:pt idx="16">
                  <c:v>3.4133348095270417</c:v>
                </c:pt>
                <c:pt idx="17">
                  <c:v>3.6504955876199894</c:v>
                </c:pt>
                <c:pt idx="18">
                  <c:v>3.3620181619421174</c:v>
                </c:pt>
                <c:pt idx="19">
                  <c:v>3.2600209467360011</c:v>
                </c:pt>
                <c:pt idx="20">
                  <c:v>3.195868012947598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C2-4D79-979C-E110667204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2159248"/>
        <c:axId val="622164168"/>
      </c:lineChart>
      <c:catAx>
        <c:axId val="622159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164168"/>
        <c:crosses val="autoZero"/>
        <c:auto val="1"/>
        <c:lblAlgn val="ctr"/>
        <c:lblOffset val="100"/>
        <c:noMultiLvlLbl val="0"/>
      </c:catAx>
      <c:valAx>
        <c:axId val="622164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15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</a:t>
            </a:r>
            <a:r>
              <a:rPr lang="en-US" b="1" baseline="0"/>
              <a:t> Rate of profit vs rate of return.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profit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Sheet1!$C$22:$W$22</c:f>
              <c:numCache>
                <c:formatCode>0.0%</c:formatCode>
                <c:ptCount val="21"/>
                <c:pt idx="0">
                  <c:v>6.3838500603730808E-2</c:v>
                </c:pt>
                <c:pt idx="1">
                  <c:v>6.0821390108808875E-2</c:v>
                </c:pt>
                <c:pt idx="2">
                  <c:v>5.798604607119457E-2</c:v>
                </c:pt>
                <c:pt idx="3">
                  <c:v>2.2439447092683081E-2</c:v>
                </c:pt>
                <c:pt idx="4">
                  <c:v>2.3068020085015548E-2</c:v>
                </c:pt>
                <c:pt idx="5">
                  <c:v>3.9631331523353179E-2</c:v>
                </c:pt>
                <c:pt idx="6">
                  <c:v>5.9394153187844911E-2</c:v>
                </c:pt>
                <c:pt idx="7">
                  <c:v>8.1298989299073671E-2</c:v>
                </c:pt>
                <c:pt idx="8">
                  <c:v>9.6909357915655539E-2</c:v>
                </c:pt>
                <c:pt idx="9">
                  <c:v>8.3487185470150146E-2</c:v>
                </c:pt>
                <c:pt idx="10">
                  <c:v>6.1059255748179615E-2</c:v>
                </c:pt>
                <c:pt idx="11">
                  <c:v>4.0097927382372917E-2</c:v>
                </c:pt>
                <c:pt idx="12">
                  <c:v>7.0148317812606845E-2</c:v>
                </c:pt>
                <c:pt idx="13">
                  <c:v>7.3429958665574113E-2</c:v>
                </c:pt>
                <c:pt idx="14">
                  <c:v>9.0218025254881914E-2</c:v>
                </c:pt>
                <c:pt idx="15">
                  <c:v>9.4544934278112405E-2</c:v>
                </c:pt>
                <c:pt idx="16">
                  <c:v>9.609059152676569E-2</c:v>
                </c:pt>
                <c:pt idx="17">
                  <c:v>8.2475014965283339E-2</c:v>
                </c:pt>
                <c:pt idx="18">
                  <c:v>6.6912965466276009E-2</c:v>
                </c:pt>
                <c:pt idx="19">
                  <c:v>6.5941119836188888E-2</c:v>
                </c:pt>
                <c:pt idx="20">
                  <c:v>5.6877316071647671E-2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08-4E0B-A91E-C03F4F499DB5}"/>
            </c:ext>
          </c:extLst>
        </c:ser>
        <c:ser>
          <c:idx val="1"/>
          <c:order val="1"/>
          <c:tx>
            <c:v>rate of return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Sheet1!$C$25:$W$25</c:f>
              <c:numCache>
                <c:formatCode>0.0%</c:formatCode>
                <c:ptCount val="21"/>
                <c:pt idx="0">
                  <c:v>8.8123428679853899E-2</c:v>
                </c:pt>
                <c:pt idx="1">
                  <c:v>8.3625990491283678E-2</c:v>
                </c:pt>
                <c:pt idx="2">
                  <c:v>8.0149021640533891E-2</c:v>
                </c:pt>
                <c:pt idx="3">
                  <c:v>3.0359135724774493E-2</c:v>
                </c:pt>
                <c:pt idx="4">
                  <c:v>3.1030185085503707E-2</c:v>
                </c:pt>
                <c:pt idx="5">
                  <c:v>5.3512644052612295E-2</c:v>
                </c:pt>
                <c:pt idx="6">
                  <c:v>8.1036982190873311E-2</c:v>
                </c:pt>
                <c:pt idx="7">
                  <c:v>0.1109586153334073</c:v>
                </c:pt>
                <c:pt idx="8">
                  <c:v>0.13039750282167042</c:v>
                </c:pt>
                <c:pt idx="9">
                  <c:v>0.11250008308131999</c:v>
                </c:pt>
                <c:pt idx="10">
                  <c:v>8.0861276914903579E-2</c:v>
                </c:pt>
                <c:pt idx="11">
                  <c:v>5.0385430840796185E-2</c:v>
                </c:pt>
                <c:pt idx="12">
                  <c:v>9.308345516190239E-2</c:v>
                </c:pt>
                <c:pt idx="13">
                  <c:v>9.7751332255553575E-2</c:v>
                </c:pt>
                <c:pt idx="14">
                  <c:v>0.11723312687196487</c:v>
                </c:pt>
                <c:pt idx="15">
                  <c:v>0.12242270200821159</c:v>
                </c:pt>
                <c:pt idx="16">
                  <c:v>0.12424211983818857</c:v>
                </c:pt>
                <c:pt idx="17">
                  <c:v>0.10506784188034189</c:v>
                </c:pt>
                <c:pt idx="18">
                  <c:v>8.6815584144463873E-2</c:v>
                </c:pt>
                <c:pt idx="19">
                  <c:v>8.6168327241776407E-2</c:v>
                </c:pt>
                <c:pt idx="20">
                  <c:v>7.46744578313253E-2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08-4E0B-A91E-C03F4F499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3767496"/>
        <c:axId val="493768480"/>
      </c:lineChart>
      <c:catAx>
        <c:axId val="493767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768480"/>
        <c:crosses val="autoZero"/>
        <c:auto val="1"/>
        <c:lblAlgn val="ctr"/>
        <c:lblOffset val="100"/>
        <c:noMultiLvlLbl val="0"/>
      </c:catAx>
      <c:valAx>
        <c:axId val="49376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767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 TWO RATES OF RETURN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rate of return with inventory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Sheet1!$C$26:$W$26</c:f>
              <c:numCache>
                <c:formatCode>0.0%</c:formatCode>
                <c:ptCount val="21"/>
                <c:pt idx="0">
                  <c:v>7.3085744634813224E-2</c:v>
                </c:pt>
                <c:pt idx="1">
                  <c:v>6.9646934600409147E-2</c:v>
                </c:pt>
                <c:pt idx="2">
                  <c:v>6.6615089123839955E-2</c:v>
                </c:pt>
                <c:pt idx="3">
                  <c:v>2.546196680067208E-2</c:v>
                </c:pt>
                <c:pt idx="4">
                  <c:v>2.6309165430625159E-2</c:v>
                </c:pt>
                <c:pt idx="5">
                  <c:v>4.5201912493120534E-2</c:v>
                </c:pt>
                <c:pt idx="6">
                  <c:v>6.8272895907546344E-2</c:v>
                </c:pt>
                <c:pt idx="7">
                  <c:v>9.2956987165087795E-2</c:v>
                </c:pt>
                <c:pt idx="8">
                  <c:v>0.10852869514164097</c:v>
                </c:pt>
                <c:pt idx="9">
                  <c:v>9.3471667115354082E-2</c:v>
                </c:pt>
                <c:pt idx="10">
                  <c:v>6.6838359702938319E-2</c:v>
                </c:pt>
                <c:pt idx="11">
                  <c:v>4.2493177921150781E-2</c:v>
                </c:pt>
                <c:pt idx="12">
                  <c:v>7.7882052883614411E-2</c:v>
                </c:pt>
                <c:pt idx="13">
                  <c:v>8.0642404633414433E-2</c:v>
                </c:pt>
                <c:pt idx="14">
                  <c:v>9.6810546663945146E-2</c:v>
                </c:pt>
                <c:pt idx="15">
                  <c:v>0.10172142703806633</c:v>
                </c:pt>
                <c:pt idx="16">
                  <c:v>0.10314910402344189</c:v>
                </c:pt>
                <c:pt idx="17">
                  <c:v>8.7988860867085308E-2</c:v>
                </c:pt>
                <c:pt idx="18">
                  <c:v>7.2962656329672609E-2</c:v>
                </c:pt>
                <c:pt idx="19">
                  <c:v>7.2323620719542375E-2</c:v>
                </c:pt>
                <c:pt idx="20">
                  <c:v>6.2496647272947278E-2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84-4B0E-B2D7-EBB51FB539EA}"/>
            </c:ext>
          </c:extLst>
        </c:ser>
        <c:ser>
          <c:idx val="1"/>
          <c:order val="1"/>
          <c:tx>
            <c:v>rate of return without inventory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Sheet1!$C$25:$W$25</c:f>
              <c:numCache>
                <c:formatCode>0.0%</c:formatCode>
                <c:ptCount val="21"/>
                <c:pt idx="0">
                  <c:v>8.8123428679853899E-2</c:v>
                </c:pt>
                <c:pt idx="1">
                  <c:v>8.3625990491283678E-2</c:v>
                </c:pt>
                <c:pt idx="2">
                  <c:v>8.0149021640533891E-2</c:v>
                </c:pt>
                <c:pt idx="3">
                  <c:v>3.0359135724774493E-2</c:v>
                </c:pt>
                <c:pt idx="4">
                  <c:v>3.1030185085503707E-2</c:v>
                </c:pt>
                <c:pt idx="5">
                  <c:v>5.3512644052612295E-2</c:v>
                </c:pt>
                <c:pt idx="6">
                  <c:v>8.1036982190873311E-2</c:v>
                </c:pt>
                <c:pt idx="7">
                  <c:v>0.1109586153334073</c:v>
                </c:pt>
                <c:pt idx="8">
                  <c:v>0.13039750282167042</c:v>
                </c:pt>
                <c:pt idx="9">
                  <c:v>0.11250008308131999</c:v>
                </c:pt>
                <c:pt idx="10">
                  <c:v>8.0861276914903579E-2</c:v>
                </c:pt>
                <c:pt idx="11">
                  <c:v>5.0385430840796185E-2</c:v>
                </c:pt>
                <c:pt idx="12">
                  <c:v>9.308345516190239E-2</c:v>
                </c:pt>
                <c:pt idx="13">
                  <c:v>9.7751332255553575E-2</c:v>
                </c:pt>
                <c:pt idx="14">
                  <c:v>0.11723312687196487</c:v>
                </c:pt>
                <c:pt idx="15">
                  <c:v>0.12242270200821159</c:v>
                </c:pt>
                <c:pt idx="16">
                  <c:v>0.12424211983818857</c:v>
                </c:pt>
                <c:pt idx="17">
                  <c:v>0.10506784188034189</c:v>
                </c:pt>
                <c:pt idx="18">
                  <c:v>8.6815584144463873E-2</c:v>
                </c:pt>
                <c:pt idx="19">
                  <c:v>8.6168327241776407E-2</c:v>
                </c:pt>
                <c:pt idx="20">
                  <c:v>7.46744578313253E-2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84-4B0E-B2D7-EBB51FB539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19108152"/>
        <c:axId val="619107824"/>
      </c:lineChart>
      <c:catAx>
        <c:axId val="619108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9107824"/>
        <c:crosses val="autoZero"/>
        <c:auto val="1"/>
        <c:lblAlgn val="ctr"/>
        <c:lblOffset val="100"/>
        <c:noMultiLvlLbl val="0"/>
      </c:catAx>
      <c:valAx>
        <c:axId val="619107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9108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 MASS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Sheet1!$C$1:$W$1</c:f>
              <c:strCach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strCache>
            </c:strRef>
          </c:cat>
          <c:val>
            <c:numRef>
              <c:f>Sheet1!$C$3:$W$3</c:f>
              <c:numCache>
                <c:formatCode>0.0</c:formatCode>
                <c:ptCount val="21"/>
                <c:pt idx="0">
                  <c:v>185.773</c:v>
                </c:pt>
                <c:pt idx="1">
                  <c:v>184.68799999999999</c:v>
                </c:pt>
                <c:pt idx="2">
                  <c:v>185.553</c:v>
                </c:pt>
                <c:pt idx="3">
                  <c:v>72.361000000000004</c:v>
                </c:pt>
                <c:pt idx="4">
                  <c:v>74.941000000000003</c:v>
                </c:pt>
                <c:pt idx="5">
                  <c:v>131.411</c:v>
                </c:pt>
                <c:pt idx="6">
                  <c:v>207.94900000000001</c:v>
                </c:pt>
                <c:pt idx="7">
                  <c:v>300.02100000000002</c:v>
                </c:pt>
                <c:pt idx="8">
                  <c:v>369.70299999999997</c:v>
                </c:pt>
                <c:pt idx="9">
                  <c:v>338.524</c:v>
                </c:pt>
                <c:pt idx="10">
                  <c:v>258.74799999999999</c:v>
                </c:pt>
                <c:pt idx="11">
                  <c:v>159.22300000000001</c:v>
                </c:pt>
                <c:pt idx="12">
                  <c:v>299.25400000000002</c:v>
                </c:pt>
                <c:pt idx="13">
                  <c:v>326.50900000000001</c:v>
                </c:pt>
                <c:pt idx="14">
                  <c:v>403.15300000000002</c:v>
                </c:pt>
                <c:pt idx="15">
                  <c:v>438.31</c:v>
                </c:pt>
                <c:pt idx="16">
                  <c:v>457.62099999999998</c:v>
                </c:pt>
                <c:pt idx="17">
                  <c:v>393.37400000000002</c:v>
                </c:pt>
                <c:pt idx="18">
                  <c:v>332.68599999999998</c:v>
                </c:pt>
                <c:pt idx="19">
                  <c:v>344.20800000000003</c:v>
                </c:pt>
                <c:pt idx="20">
                  <c:v>309.899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E3-4151-9D8F-6656CE9FB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32423656"/>
        <c:axId val="632425296"/>
      </c:lineChart>
      <c:catAx>
        <c:axId val="6324236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425296"/>
        <c:crosses val="autoZero"/>
        <c:auto val="1"/>
        <c:lblAlgn val="ctr"/>
        <c:lblOffset val="100"/>
        <c:noMultiLvlLbl val="0"/>
      </c:catAx>
      <c:valAx>
        <c:axId val="632425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423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171449</xdr:colOff>
      <xdr:row>38</xdr:row>
      <xdr:rowOff>147637</xdr:rowOff>
    </xdr:from>
    <xdr:to>
      <xdr:col>5</xdr:col>
      <xdr:colOff>542924</xdr:colOff>
      <xdr:row>55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3AD882-AC81-4717-A1B1-00E4D27C0C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</xdr:colOff>
      <xdr:row>38</xdr:row>
      <xdr:rowOff>157161</xdr:rowOff>
    </xdr:from>
    <xdr:to>
      <xdr:col>14</xdr:col>
      <xdr:colOff>533400</xdr:colOff>
      <xdr:row>55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8F684BC-6190-417A-9108-4AB3AD16B7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333375</xdr:colOff>
      <xdr:row>38</xdr:row>
      <xdr:rowOff>147636</xdr:rowOff>
    </xdr:from>
    <xdr:to>
      <xdr:col>24</xdr:col>
      <xdr:colOff>447675</xdr:colOff>
      <xdr:row>55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7FA3AAB-01F5-49F7-97BE-ACC14B3D48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409575</xdr:colOff>
      <xdr:row>56</xdr:row>
      <xdr:rowOff>90487</xdr:rowOff>
    </xdr:from>
    <xdr:to>
      <xdr:col>8</xdr:col>
      <xdr:colOff>190500</xdr:colOff>
      <xdr:row>70</xdr:row>
      <xdr:rowOff>166687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4EC4243-1D91-4EAD-A5DB-B44C30F181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466725</xdr:colOff>
      <xdr:row>56</xdr:row>
      <xdr:rowOff>33336</xdr:rowOff>
    </xdr:from>
    <xdr:to>
      <xdr:col>17</xdr:col>
      <xdr:colOff>561975</xdr:colOff>
      <xdr:row>72</xdr:row>
      <xdr:rowOff>114299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4820460-69E9-458D-8F9A-484ABA2F60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28575</xdr:colOff>
      <xdr:row>55</xdr:row>
      <xdr:rowOff>185736</xdr:rowOff>
    </xdr:from>
    <xdr:to>
      <xdr:col>27</xdr:col>
      <xdr:colOff>123825</xdr:colOff>
      <xdr:row>72</xdr:row>
      <xdr:rowOff>95249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FD74875-1121-4EDE-B37C-49E9374A3C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73</xdr:row>
      <xdr:rowOff>90487</xdr:rowOff>
    </xdr:from>
    <xdr:to>
      <xdr:col>5</xdr:col>
      <xdr:colOff>123825</xdr:colOff>
      <xdr:row>87</xdr:row>
      <xdr:rowOff>166687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5E2D221-C5E8-491B-9F1A-340931ECCB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257175</xdr:colOff>
      <xdr:row>73</xdr:row>
      <xdr:rowOff>80962</xdr:rowOff>
    </xdr:from>
    <xdr:to>
      <xdr:col>13</xdr:col>
      <xdr:colOff>600075</xdr:colOff>
      <xdr:row>87</xdr:row>
      <xdr:rowOff>157162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DB8B5909-4667-42A7-A9F6-C587FD607F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</xdr:col>
      <xdr:colOff>190500</xdr:colOff>
      <xdr:row>73</xdr:row>
      <xdr:rowOff>52387</xdr:rowOff>
    </xdr:from>
    <xdr:to>
      <xdr:col>22</xdr:col>
      <xdr:colOff>438150</xdr:colOff>
      <xdr:row>87</xdr:row>
      <xdr:rowOff>128587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3EBE64D9-33BC-4CE0-B43E-5DDBFD866B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23</xdr:col>
      <xdr:colOff>104774</xdr:colOff>
      <xdr:row>73</xdr:row>
      <xdr:rowOff>52387</xdr:rowOff>
    </xdr:from>
    <xdr:to>
      <xdr:col>31</xdr:col>
      <xdr:colOff>323850</xdr:colOff>
      <xdr:row>89</xdr:row>
      <xdr:rowOff>123825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BA3A294-FE07-46CB-9DB6-5B4E423478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142874</xdr:colOff>
      <xdr:row>89</xdr:row>
      <xdr:rowOff>147636</xdr:rowOff>
    </xdr:from>
    <xdr:to>
      <xdr:col>7</xdr:col>
      <xdr:colOff>180974</xdr:colOff>
      <xdr:row>105</xdr:row>
      <xdr:rowOff>95249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66195D0-945D-43C8-A6F9-4AEF524466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7</xdr:col>
      <xdr:colOff>485775</xdr:colOff>
      <xdr:row>89</xdr:row>
      <xdr:rowOff>176212</xdr:rowOff>
    </xdr:from>
    <xdr:to>
      <xdr:col>15</xdr:col>
      <xdr:colOff>447675</xdr:colOff>
      <xdr:row>104</xdr:row>
      <xdr:rowOff>61912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2046DE7F-B657-4250-A6FD-B773579AE1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61D41-2E22-4A8A-A558-2D3A91224565}">
  <dimension ref="A1:W37"/>
  <sheetViews>
    <sheetView tabSelected="1" topLeftCell="A94" workbookViewId="0">
      <selection activeCell="M109" sqref="M109"/>
    </sheetView>
  </sheetViews>
  <sheetFormatPr defaultRowHeight="15" x14ac:dyDescent="0.25"/>
  <cols>
    <col min="1" max="1" width="12.7109375" customWidth="1"/>
    <col min="2" max="2" width="34.7109375" customWidth="1"/>
  </cols>
  <sheetData>
    <row r="1" spans="1:23" x14ac:dyDescent="0.25">
      <c r="A1" s="1" t="s">
        <v>52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t="15.75" x14ac:dyDescent="0.25">
      <c r="B2" s="3" t="s">
        <v>23</v>
      </c>
    </row>
    <row r="3" spans="1:23" x14ac:dyDescent="0.25">
      <c r="A3" s="15" t="s">
        <v>53</v>
      </c>
      <c r="B3" t="s">
        <v>22</v>
      </c>
      <c r="C3" s="2">
        <v>185.773</v>
      </c>
      <c r="D3" s="2">
        <v>184.68799999999999</v>
      </c>
      <c r="E3" s="2">
        <v>185.553</v>
      </c>
      <c r="F3" s="2">
        <v>72.361000000000004</v>
      </c>
      <c r="G3" s="2">
        <v>74.941000000000003</v>
      </c>
      <c r="H3" s="2">
        <v>131.411</v>
      </c>
      <c r="I3" s="2">
        <v>207.94900000000001</v>
      </c>
      <c r="J3" s="2">
        <v>300.02100000000002</v>
      </c>
      <c r="K3" s="2">
        <v>369.70299999999997</v>
      </c>
      <c r="L3" s="2">
        <v>338.524</v>
      </c>
      <c r="M3" s="2">
        <v>258.74799999999999</v>
      </c>
      <c r="N3" s="2">
        <v>159.22300000000001</v>
      </c>
      <c r="O3" s="2">
        <v>299.25400000000002</v>
      </c>
      <c r="P3" s="2">
        <v>326.50900000000001</v>
      </c>
      <c r="Q3" s="2">
        <v>403.15300000000002</v>
      </c>
      <c r="R3" s="2">
        <v>438.31</v>
      </c>
      <c r="S3" s="2">
        <v>457.62099999999998</v>
      </c>
      <c r="T3" s="2">
        <v>393.37400000000002</v>
      </c>
      <c r="U3" s="2">
        <v>332.68599999999998</v>
      </c>
      <c r="V3" s="2">
        <v>344.20800000000003</v>
      </c>
      <c r="W3" s="2">
        <v>309.899</v>
      </c>
    </row>
    <row r="4" spans="1:23" x14ac:dyDescent="0.25">
      <c r="A4" s="16" t="s">
        <v>54</v>
      </c>
      <c r="B4" t="s">
        <v>24</v>
      </c>
      <c r="C4">
        <v>235.1</v>
      </c>
      <c r="D4">
        <v>249.4</v>
      </c>
      <c r="E4">
        <v>264.89999999999998</v>
      </c>
      <c r="F4">
        <v>274.7</v>
      </c>
      <c r="G4">
        <v>278</v>
      </c>
      <c r="H4">
        <v>279.10000000000002</v>
      </c>
      <c r="I4">
        <v>284.3</v>
      </c>
      <c r="J4">
        <v>295.5</v>
      </c>
      <c r="K4">
        <v>308.7</v>
      </c>
      <c r="L4">
        <v>326.2</v>
      </c>
      <c r="M4">
        <v>347.5</v>
      </c>
      <c r="N4">
        <v>353.5</v>
      </c>
      <c r="O4">
        <v>356.7</v>
      </c>
      <c r="P4">
        <v>369.3</v>
      </c>
      <c r="Q4">
        <v>383.4</v>
      </c>
      <c r="R4">
        <v>395.2</v>
      </c>
      <c r="S4">
        <v>410</v>
      </c>
      <c r="T4">
        <v>423.5</v>
      </c>
      <c r="U4">
        <v>428.4</v>
      </c>
      <c r="V4">
        <v>447</v>
      </c>
      <c r="W4">
        <v>469.1</v>
      </c>
    </row>
    <row r="5" spans="1:23" x14ac:dyDescent="0.25">
      <c r="B5" t="s">
        <v>25</v>
      </c>
      <c r="C5" s="2">
        <f>C3+C4</f>
        <v>420.87299999999999</v>
      </c>
      <c r="D5" s="2">
        <f t="shared" ref="D5:W5" si="0">D3+D4</f>
        <v>434.08799999999997</v>
      </c>
      <c r="E5" s="2">
        <f t="shared" si="0"/>
        <v>450.45299999999997</v>
      </c>
      <c r="F5" s="2">
        <f t="shared" si="0"/>
        <v>347.06099999999998</v>
      </c>
      <c r="G5" s="2">
        <f t="shared" si="0"/>
        <v>352.94100000000003</v>
      </c>
      <c r="H5" s="2">
        <f t="shared" si="0"/>
        <v>410.51100000000002</v>
      </c>
      <c r="I5" s="2">
        <f t="shared" si="0"/>
        <v>492.24900000000002</v>
      </c>
      <c r="J5" s="2">
        <f t="shared" si="0"/>
        <v>595.52099999999996</v>
      </c>
      <c r="K5" s="2">
        <f t="shared" si="0"/>
        <v>678.40300000000002</v>
      </c>
      <c r="L5" s="2">
        <f t="shared" si="0"/>
        <v>664.72399999999993</v>
      </c>
      <c r="M5" s="2">
        <f t="shared" si="0"/>
        <v>606.24800000000005</v>
      </c>
      <c r="N5" s="2">
        <f t="shared" si="0"/>
        <v>512.72299999999996</v>
      </c>
      <c r="O5" s="2">
        <f t="shared" si="0"/>
        <v>655.95399999999995</v>
      </c>
      <c r="P5" s="2">
        <f t="shared" si="0"/>
        <v>695.80899999999997</v>
      </c>
      <c r="Q5" s="2">
        <f t="shared" si="0"/>
        <v>786.553</v>
      </c>
      <c r="R5" s="2">
        <f t="shared" si="0"/>
        <v>833.51</v>
      </c>
      <c r="S5" s="2">
        <f t="shared" si="0"/>
        <v>867.62099999999998</v>
      </c>
      <c r="T5" s="2">
        <f t="shared" si="0"/>
        <v>816.87400000000002</v>
      </c>
      <c r="U5" s="2">
        <f t="shared" si="0"/>
        <v>761.08600000000001</v>
      </c>
      <c r="V5" s="2">
        <f t="shared" si="0"/>
        <v>791.20800000000008</v>
      </c>
      <c r="W5" s="2">
        <f t="shared" si="0"/>
        <v>778.99900000000002</v>
      </c>
    </row>
    <row r="6" spans="1:23" x14ac:dyDescent="0.25">
      <c r="B6" t="s">
        <v>26</v>
      </c>
      <c r="C6" s="4">
        <f>C3/C5</f>
        <v>0.44139918692812319</v>
      </c>
      <c r="D6" s="4">
        <f t="shared" ref="D6:W6" si="1">D3/D5</f>
        <v>0.42546211828016439</v>
      </c>
      <c r="E6" s="4">
        <f t="shared" si="1"/>
        <v>0.41192532850264069</v>
      </c>
      <c r="F6" s="4">
        <f t="shared" si="1"/>
        <v>0.20849648908981422</v>
      </c>
      <c r="G6" s="4">
        <f t="shared" si="1"/>
        <v>0.21233293949980306</v>
      </c>
      <c r="H6" s="4">
        <f t="shared" si="1"/>
        <v>0.32011566072529113</v>
      </c>
      <c r="I6" s="4">
        <f t="shared" si="1"/>
        <v>0.42244676982584017</v>
      </c>
      <c r="J6" s="4">
        <f t="shared" si="1"/>
        <v>0.50379583591510635</v>
      </c>
      <c r="K6" s="4">
        <f t="shared" si="1"/>
        <v>0.54496073867597872</v>
      </c>
      <c r="L6" s="4">
        <f t="shared" si="1"/>
        <v>0.50927001281734985</v>
      </c>
      <c r="M6" s="4">
        <f t="shared" si="1"/>
        <v>0.42680223274963375</v>
      </c>
      <c r="N6" s="4">
        <f t="shared" si="1"/>
        <v>0.31054389992257031</v>
      </c>
      <c r="O6" s="4">
        <f t="shared" si="1"/>
        <v>0.45621186851517032</v>
      </c>
      <c r="P6" s="4">
        <f t="shared" si="1"/>
        <v>0.46925090075006221</v>
      </c>
      <c r="Q6" s="4">
        <f t="shared" si="1"/>
        <v>0.51255668721624614</v>
      </c>
      <c r="R6" s="4">
        <f t="shared" si="1"/>
        <v>0.52586051757027508</v>
      </c>
      <c r="S6" s="4">
        <f t="shared" si="1"/>
        <v>0.5274434344028095</v>
      </c>
      <c r="T6" s="4">
        <f t="shared" si="1"/>
        <v>0.48156019165746494</v>
      </c>
      <c r="U6" s="4">
        <f t="shared" si="1"/>
        <v>0.43712011520380084</v>
      </c>
      <c r="V6" s="4">
        <f t="shared" si="1"/>
        <v>0.43504110170776839</v>
      </c>
      <c r="W6" s="4">
        <f t="shared" si="1"/>
        <v>0.39781694199864182</v>
      </c>
    </row>
    <row r="7" spans="1:23" x14ac:dyDescent="0.25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x14ac:dyDescent="0.25">
      <c r="A8" t="s">
        <v>55</v>
      </c>
      <c r="B8" s="13" t="s">
        <v>45</v>
      </c>
      <c r="C8">
        <v>2531.9</v>
      </c>
      <c r="D8">
        <v>2590.9</v>
      </c>
      <c r="E8">
        <v>2740.3</v>
      </c>
      <c r="F8">
        <v>2573</v>
      </c>
      <c r="G8">
        <v>2503.1</v>
      </c>
      <c r="H8">
        <v>2526.5</v>
      </c>
      <c r="I8">
        <v>2753.6</v>
      </c>
      <c r="J8">
        <v>3111.1</v>
      </c>
      <c r="K8">
        <v>3299.7</v>
      </c>
      <c r="L8">
        <v>3559.3</v>
      </c>
      <c r="M8">
        <v>3692.9</v>
      </c>
      <c r="N8">
        <v>2808.9</v>
      </c>
      <c r="O8">
        <v>3222.1</v>
      </c>
      <c r="P8">
        <v>3725.3</v>
      </c>
      <c r="Q8">
        <v>3844.2</v>
      </c>
      <c r="R8">
        <v>3947.4</v>
      </c>
      <c r="S8">
        <v>3992.2</v>
      </c>
      <c r="T8">
        <v>3591.6</v>
      </c>
      <c r="U8">
        <v>3487.8</v>
      </c>
      <c r="V8">
        <v>3709.8</v>
      </c>
      <c r="W8">
        <v>3914.8</v>
      </c>
    </row>
    <row r="9" spans="1:23" x14ac:dyDescent="0.25">
      <c r="A9" s="15" t="s">
        <v>56</v>
      </c>
      <c r="B9" s="14" t="s">
        <v>46</v>
      </c>
      <c r="C9" s="2">
        <v>834.44299999999998</v>
      </c>
      <c r="D9" s="2">
        <v>870.20399999999995</v>
      </c>
      <c r="E9" s="2">
        <v>918.02499999999998</v>
      </c>
      <c r="F9" s="2">
        <v>881.89499999999998</v>
      </c>
      <c r="G9" s="2">
        <v>846.52800000000002</v>
      </c>
      <c r="H9" s="2">
        <v>846.98900000000003</v>
      </c>
      <c r="I9" s="2">
        <v>873.69500000000005</v>
      </c>
      <c r="J9" s="2">
        <v>895.46900000000005</v>
      </c>
      <c r="K9" s="2">
        <v>923.97699999999998</v>
      </c>
      <c r="L9" s="2">
        <v>943.64499999999998</v>
      </c>
      <c r="M9" s="2">
        <v>931.89200000000005</v>
      </c>
      <c r="N9" s="2">
        <v>835.178</v>
      </c>
      <c r="O9" s="2">
        <v>847.16899999999998</v>
      </c>
      <c r="P9" s="2">
        <v>882.35699999999997</v>
      </c>
      <c r="Q9" s="2">
        <v>916.94500000000005</v>
      </c>
      <c r="R9" s="2">
        <v>931.827</v>
      </c>
      <c r="S9" s="2">
        <v>973.01800000000003</v>
      </c>
      <c r="T9" s="2">
        <v>1006.179</v>
      </c>
      <c r="U9" s="2">
        <v>1012.93</v>
      </c>
      <c r="V9" s="2">
        <v>1057.1130000000001</v>
      </c>
      <c r="W9" s="2">
        <v>1104.9849999999999</v>
      </c>
    </row>
    <row r="10" spans="1:23" x14ac:dyDescent="0.25">
      <c r="B10" s="14" t="s">
        <v>47</v>
      </c>
      <c r="C10" s="2">
        <f>C9/C20</f>
        <v>183.81284734540526</v>
      </c>
      <c r="D10" s="2">
        <f t="shared" ref="D10:W10" si="2">D9/D20</f>
        <v>194.22950149159757</v>
      </c>
      <c r="E10" s="2">
        <f t="shared" si="2"/>
        <v>202.41257822722878</v>
      </c>
      <c r="F10" s="2">
        <f t="shared" si="2"/>
        <v>196.34080349859511</v>
      </c>
      <c r="G10" s="2">
        <f t="shared" si="2"/>
        <v>191.99752390072126</v>
      </c>
      <c r="H10" s="2">
        <f t="shared" si="2"/>
        <v>196.28118862129784</v>
      </c>
      <c r="I10" s="2">
        <f t="shared" si="2"/>
        <v>197.46025178137253</v>
      </c>
      <c r="J10" s="2">
        <f t="shared" si="2"/>
        <v>191.56461818135881</v>
      </c>
      <c r="K10" s="2">
        <f t="shared" si="2"/>
        <v>197.47294745746555</v>
      </c>
      <c r="L10" s="2">
        <f t="shared" si="2"/>
        <v>194.20770603460778</v>
      </c>
      <c r="M10" s="2">
        <f t="shared" si="2"/>
        <v>182.67379809722857</v>
      </c>
      <c r="N10" s="2">
        <f t="shared" si="2"/>
        <v>194.19905107853717</v>
      </c>
      <c r="O10" s="2">
        <f t="shared" si="2"/>
        <v>184.72585218172108</v>
      </c>
      <c r="P10" s="2">
        <f t="shared" si="2"/>
        <v>176.8463794724303</v>
      </c>
      <c r="Q10" s="2">
        <f t="shared" si="2"/>
        <v>183.77044454266547</v>
      </c>
      <c r="R10" s="2">
        <f t="shared" si="2"/>
        <v>187.73768813658754</v>
      </c>
      <c r="S10" s="2">
        <f t="shared" si="2"/>
        <v>198.58420754002276</v>
      </c>
      <c r="T10" s="2">
        <f t="shared" si="2"/>
        <v>229.53215174503569</v>
      </c>
      <c r="U10" s="2">
        <f t="shared" si="2"/>
        <v>233.10983974924949</v>
      </c>
      <c r="V10" s="2">
        <f t="shared" si="2"/>
        <v>240.02369885617853</v>
      </c>
      <c r="W10" s="2">
        <f t="shared" si="2"/>
        <v>253.80236329470097</v>
      </c>
    </row>
    <row r="12" spans="1:23" x14ac:dyDescent="0.25">
      <c r="A12" s="15" t="s">
        <v>57</v>
      </c>
      <c r="B12" t="s">
        <v>27</v>
      </c>
      <c r="C12">
        <v>2108.1</v>
      </c>
      <c r="D12">
        <v>2208.5</v>
      </c>
      <c r="E12">
        <v>2315.1</v>
      </c>
      <c r="F12">
        <v>2383.5</v>
      </c>
      <c r="G12">
        <v>2415.1</v>
      </c>
      <c r="H12">
        <v>2455.6999999999998</v>
      </c>
      <c r="I12">
        <v>2566.1</v>
      </c>
      <c r="J12">
        <v>2703.9</v>
      </c>
      <c r="K12">
        <v>2835.2</v>
      </c>
      <c r="L12">
        <v>3009.1</v>
      </c>
      <c r="M12">
        <v>3199.9</v>
      </c>
      <c r="N12">
        <v>3160.1</v>
      </c>
      <c r="O12">
        <v>3214.9</v>
      </c>
      <c r="P12">
        <v>3340.2</v>
      </c>
      <c r="Q12">
        <v>3438.9</v>
      </c>
      <c r="R12">
        <v>3580.3</v>
      </c>
      <c r="S12">
        <v>3683.3</v>
      </c>
      <c r="T12">
        <v>3744</v>
      </c>
      <c r="U12">
        <v>3832.1</v>
      </c>
      <c r="V12">
        <v>3994.6</v>
      </c>
      <c r="W12">
        <v>4150</v>
      </c>
    </row>
    <row r="13" spans="1:23" x14ac:dyDescent="0.25">
      <c r="A13" s="15" t="s">
        <v>58</v>
      </c>
      <c r="B13" t="s">
        <v>28</v>
      </c>
      <c r="C13" s="2">
        <v>433.75</v>
      </c>
      <c r="D13" s="2">
        <v>443.27500000000003</v>
      </c>
      <c r="E13" s="2">
        <v>470.35</v>
      </c>
      <c r="F13" s="2">
        <v>458.42500000000001</v>
      </c>
      <c r="G13" s="2">
        <v>433.375</v>
      </c>
      <c r="H13" s="2">
        <v>451.5</v>
      </c>
      <c r="I13" s="2">
        <v>479.75</v>
      </c>
      <c r="J13" s="2">
        <v>523.625</v>
      </c>
      <c r="K13" s="2">
        <v>571.30000000000007</v>
      </c>
      <c r="L13" s="2">
        <v>612.57500000000005</v>
      </c>
      <c r="M13" s="2">
        <v>671.35</v>
      </c>
      <c r="N13" s="2">
        <v>586.92500000000007</v>
      </c>
      <c r="O13" s="2">
        <v>627.5</v>
      </c>
      <c r="P13" s="2">
        <v>708.65</v>
      </c>
      <c r="Q13" s="2">
        <v>725.44999999999993</v>
      </c>
      <c r="R13" s="2">
        <v>728.625</v>
      </c>
      <c r="S13" s="2">
        <v>753.2</v>
      </c>
      <c r="T13" s="2">
        <v>726.72500000000002</v>
      </c>
      <c r="U13" s="2">
        <v>727.57500000000005</v>
      </c>
      <c r="V13" s="2">
        <v>764.67500000000007</v>
      </c>
      <c r="W13" s="2">
        <v>808.65000000000009</v>
      </c>
    </row>
    <row r="14" spans="1:23" x14ac:dyDescent="0.25">
      <c r="B14" t="s">
        <v>29</v>
      </c>
      <c r="C14" s="2">
        <f>C12+C13</f>
        <v>2541.85</v>
      </c>
      <c r="D14" s="2">
        <f t="shared" ref="D14:W14" si="3">D12+D13</f>
        <v>2651.7750000000001</v>
      </c>
      <c r="E14" s="2">
        <f t="shared" si="3"/>
        <v>2785.45</v>
      </c>
      <c r="F14" s="2">
        <f t="shared" si="3"/>
        <v>2841.9250000000002</v>
      </c>
      <c r="G14" s="2">
        <f t="shared" si="3"/>
        <v>2848.4749999999999</v>
      </c>
      <c r="H14" s="2">
        <f t="shared" si="3"/>
        <v>2907.2</v>
      </c>
      <c r="I14" s="2">
        <f t="shared" si="3"/>
        <v>3045.85</v>
      </c>
      <c r="J14" s="2">
        <f t="shared" si="3"/>
        <v>3227.5250000000001</v>
      </c>
      <c r="K14" s="2">
        <f t="shared" si="3"/>
        <v>3406.5</v>
      </c>
      <c r="L14" s="2">
        <f t="shared" si="3"/>
        <v>3621.6750000000002</v>
      </c>
      <c r="M14" s="2">
        <f t="shared" si="3"/>
        <v>3871.25</v>
      </c>
      <c r="N14" s="2">
        <f t="shared" si="3"/>
        <v>3747.0250000000001</v>
      </c>
      <c r="O14" s="2">
        <f t="shared" si="3"/>
        <v>3842.4</v>
      </c>
      <c r="P14" s="2">
        <f t="shared" si="3"/>
        <v>4048.85</v>
      </c>
      <c r="Q14" s="2">
        <f t="shared" si="3"/>
        <v>4164.3500000000004</v>
      </c>
      <c r="R14" s="2">
        <f t="shared" si="3"/>
        <v>4308.9250000000002</v>
      </c>
      <c r="S14" s="2">
        <f t="shared" si="3"/>
        <v>4436.5</v>
      </c>
      <c r="T14" s="2">
        <f t="shared" si="3"/>
        <v>4470.7250000000004</v>
      </c>
      <c r="U14" s="2">
        <f t="shared" si="3"/>
        <v>4559.6750000000002</v>
      </c>
      <c r="V14" s="2">
        <f t="shared" si="3"/>
        <v>4759.2749999999996</v>
      </c>
      <c r="W14" s="2">
        <f t="shared" si="3"/>
        <v>4958.6499999999996</v>
      </c>
    </row>
    <row r="15" spans="1:23" x14ac:dyDescent="0.25">
      <c r="B15" t="s">
        <v>48</v>
      </c>
      <c r="C15" s="5">
        <f>C14/C10</f>
        <v>13.828467578349267</v>
      </c>
      <c r="D15" s="5">
        <f t="shared" ref="D15:W15" si="4">D14/D10</f>
        <v>13.652792081715335</v>
      </c>
      <c r="E15" s="5">
        <f t="shared" si="4"/>
        <v>13.761249544843245</v>
      </c>
      <c r="F15" s="5">
        <f t="shared" si="4"/>
        <v>14.474449270654713</v>
      </c>
      <c r="G15" s="5">
        <f t="shared" si="4"/>
        <v>14.835998621903578</v>
      </c>
      <c r="H15" s="5">
        <f t="shared" si="4"/>
        <v>14.811404090328343</v>
      </c>
      <c r="I15" s="5">
        <f t="shared" si="4"/>
        <v>15.425129728753495</v>
      </c>
      <c r="J15" s="5">
        <f t="shared" si="4"/>
        <v>16.848231320798629</v>
      </c>
      <c r="K15" s="5">
        <f t="shared" si="4"/>
        <v>17.250464146405363</v>
      </c>
      <c r="L15" s="5">
        <f t="shared" si="4"/>
        <v>18.648461865640996</v>
      </c>
      <c r="M15" s="5">
        <f t="shared" si="4"/>
        <v>21.19214709675833</v>
      </c>
      <c r="N15" s="5">
        <f t="shared" si="4"/>
        <v>19.294764723050289</v>
      </c>
      <c r="O15" s="5">
        <f t="shared" si="4"/>
        <v>20.800553656237032</v>
      </c>
      <c r="P15" s="5">
        <f t="shared" si="4"/>
        <v>22.89472938082513</v>
      </c>
      <c r="Q15" s="5">
        <f t="shared" si="4"/>
        <v>22.660607968618017</v>
      </c>
      <c r="R15" s="5">
        <f t="shared" si="4"/>
        <v>22.951837975468543</v>
      </c>
      <c r="S15" s="5">
        <f t="shared" si="4"/>
        <v>22.340648609259958</v>
      </c>
      <c r="T15" s="5">
        <f t="shared" si="4"/>
        <v>19.477554521277185</v>
      </c>
      <c r="U15" s="5">
        <f t="shared" si="4"/>
        <v>19.560199624798035</v>
      </c>
      <c r="V15" s="5">
        <f t="shared" si="4"/>
        <v>19.828354544489137</v>
      </c>
      <c r="W15" s="5">
        <f t="shared" si="4"/>
        <v>19.537446127884536</v>
      </c>
    </row>
    <row r="16" spans="1:23" x14ac:dyDescent="0.25">
      <c r="B16" t="s">
        <v>49</v>
      </c>
      <c r="C16" s="5">
        <f>C12/C21</f>
        <v>2.6287292432418909</v>
      </c>
      <c r="D16" s="5">
        <f t="shared" ref="D16:W16" si="5">D12/D21</f>
        <v>2.667066692190307</v>
      </c>
      <c r="E16" s="5">
        <f t="shared" si="5"/>
        <v>2.6163475156925036</v>
      </c>
      <c r="F16" s="5">
        <f t="shared" si="5"/>
        <v>2.8333749134727455</v>
      </c>
      <c r="G16" s="5">
        <f t="shared" si="5"/>
        <v>2.8972044768729659</v>
      </c>
      <c r="H16" s="5">
        <f t="shared" si="5"/>
        <v>2.8550132734075415</v>
      </c>
      <c r="I16" s="5">
        <f t="shared" si="5"/>
        <v>2.7442878738049492</v>
      </c>
      <c r="J16" s="5">
        <f t="shared" si="5"/>
        <v>2.7410658922321858</v>
      </c>
      <c r="K16" s="5">
        <f t="shared" si="5"/>
        <v>2.8938407364048833</v>
      </c>
      <c r="L16" s="5">
        <f t="shared" si="5"/>
        <v>2.8775886707023686</v>
      </c>
      <c r="M16" s="5">
        <f t="shared" si="5"/>
        <v>3.0834860357984986</v>
      </c>
      <c r="N16" s="5">
        <f t="shared" si="5"/>
        <v>3.8977316065484566</v>
      </c>
      <c r="O16" s="5">
        <f t="shared" si="5"/>
        <v>3.0585523314845737</v>
      </c>
      <c r="P16" s="5">
        <f t="shared" si="5"/>
        <v>3.0191534369517532</v>
      </c>
      <c r="Q16" s="5">
        <f t="shared" si="5"/>
        <v>3.3395404738301147</v>
      </c>
      <c r="R16" s="5">
        <f t="shared" si="5"/>
        <v>3.3914097855128365</v>
      </c>
      <c r="S16" s="5">
        <f t="shared" si="5"/>
        <v>3.4133348095270417</v>
      </c>
      <c r="T16" s="5">
        <f t="shared" si="5"/>
        <v>3.6504955876199894</v>
      </c>
      <c r="U16" s="5">
        <f t="shared" si="5"/>
        <v>3.3620181619421174</v>
      </c>
      <c r="V16" s="5">
        <f t="shared" si="5"/>
        <v>3.2600209467360011</v>
      </c>
      <c r="W16" s="5">
        <f t="shared" si="5"/>
        <v>3.195868012947598</v>
      </c>
    </row>
    <row r="18" spans="1:23" x14ac:dyDescent="0.25">
      <c r="A18" s="15" t="s">
        <v>60</v>
      </c>
      <c r="B18" t="s">
        <v>34</v>
      </c>
      <c r="C18">
        <v>3962.5</v>
      </c>
      <c r="D18">
        <v>4079.8</v>
      </c>
      <c r="E18">
        <v>4290.5</v>
      </c>
      <c r="F18">
        <v>4046.8</v>
      </c>
      <c r="G18">
        <v>3971.6</v>
      </c>
      <c r="H18">
        <v>4050.7</v>
      </c>
      <c r="I18">
        <v>4361.7</v>
      </c>
      <c r="J18">
        <v>4804.6000000000004</v>
      </c>
      <c r="K18">
        <v>5093.5</v>
      </c>
      <c r="L18">
        <v>5404</v>
      </c>
      <c r="M18">
        <v>5493.7</v>
      </c>
      <c r="N18">
        <v>4511.1000000000004</v>
      </c>
      <c r="O18">
        <v>5019.1000000000004</v>
      </c>
      <c r="P18">
        <v>5592.9</v>
      </c>
      <c r="Q18">
        <v>5771.3</v>
      </c>
      <c r="R18">
        <v>5939.3</v>
      </c>
      <c r="S18">
        <v>6039.6</v>
      </c>
      <c r="T18">
        <v>5714.7</v>
      </c>
      <c r="U18">
        <v>5573</v>
      </c>
      <c r="V18">
        <v>5889.5</v>
      </c>
      <c r="W18">
        <v>6249.4</v>
      </c>
    </row>
    <row r="19" spans="1:23" x14ac:dyDescent="0.25">
      <c r="B19" t="s">
        <v>35</v>
      </c>
      <c r="C19" s="6">
        <v>321.95700000000011</v>
      </c>
      <c r="D19" s="6">
        <v>320.69600000000014</v>
      </c>
      <c r="E19" s="6">
        <v>326.07499999999993</v>
      </c>
      <c r="F19" s="6">
        <v>231.50500000000011</v>
      </c>
      <c r="G19" s="6">
        <v>227.37200000000007</v>
      </c>
      <c r="H19" s="6">
        <v>258.31099999999992</v>
      </c>
      <c r="I19" s="6">
        <v>326.70500000000004</v>
      </c>
      <c r="J19" s="6">
        <v>439.93100000000004</v>
      </c>
      <c r="K19" s="6">
        <v>513.72300000000007</v>
      </c>
      <c r="L19" s="6">
        <v>511.15499999999997</v>
      </c>
      <c r="M19" s="6">
        <v>451.30799999999999</v>
      </c>
      <c r="N19" s="6">
        <v>375.12199999999996</v>
      </c>
      <c r="O19" s="6">
        <v>498.63099999999997</v>
      </c>
      <c r="P19" s="6">
        <v>519.14300000000003</v>
      </c>
      <c r="Q19" s="6">
        <v>633.45500000000004</v>
      </c>
      <c r="R19" s="6">
        <v>671.77299999999991</v>
      </c>
      <c r="S19" s="6">
        <v>683.58199999999988</v>
      </c>
      <c r="T19" s="6">
        <v>689.42099999999994</v>
      </c>
      <c r="U19" s="6">
        <v>576.47000000000014</v>
      </c>
      <c r="V19" s="6">
        <v>565.08699999999999</v>
      </c>
      <c r="W19" s="6">
        <v>530.31500000000005</v>
      </c>
    </row>
    <row r="20" spans="1:23" x14ac:dyDescent="0.25">
      <c r="B20" t="s">
        <v>37</v>
      </c>
      <c r="C20" s="7">
        <v>4.5396337201174335</v>
      </c>
      <c r="D20" s="7">
        <v>4.480287460541339</v>
      </c>
      <c r="E20" s="7">
        <v>4.5354147851890074</v>
      </c>
      <c r="F20" s="7">
        <v>4.4916542271678654</v>
      </c>
      <c r="G20" s="7">
        <v>4.409056860742254</v>
      </c>
      <c r="H20" s="7">
        <v>4.3151817346804879</v>
      </c>
      <c r="I20" s="7">
        <v>4.4246626453578761</v>
      </c>
      <c r="J20" s="7">
        <v>4.6745010038974844</v>
      </c>
      <c r="K20" s="7">
        <v>4.6790054632623486</v>
      </c>
      <c r="L20" s="7">
        <v>4.8589472542960914</v>
      </c>
      <c r="M20" s="7">
        <v>5.1013993780541984</v>
      </c>
      <c r="N20" s="7">
        <v>4.3006286352153227</v>
      </c>
      <c r="O20" s="7">
        <v>4.586087924318309</v>
      </c>
      <c r="P20" s="7">
        <v>4.9893981580638247</v>
      </c>
      <c r="Q20" s="7">
        <v>4.9896217113797938</v>
      </c>
      <c r="R20" s="7">
        <v>4.9634519805211106</v>
      </c>
      <c r="S20" s="7">
        <v>4.8997753248021878</v>
      </c>
      <c r="T20" s="7">
        <v>4.3836081017428166</v>
      </c>
      <c r="U20" s="7">
        <v>4.3452906196048344</v>
      </c>
      <c r="V20" s="7">
        <v>4.404202605982749</v>
      </c>
      <c r="W20" s="7">
        <v>4.3537222650561125</v>
      </c>
    </row>
    <row r="21" spans="1:23" x14ac:dyDescent="0.25">
      <c r="B21" t="s">
        <v>36</v>
      </c>
      <c r="C21" s="6">
        <f>(C18-C19)/C20</f>
        <v>801.94641780610971</v>
      </c>
      <c r="D21" s="6">
        <f t="shared" ref="D21:W21" si="6">(D18-D19)/C20</f>
        <v>828.06328258191672</v>
      </c>
      <c r="E21" s="6">
        <f t="shared" si="6"/>
        <v>884.85951736699303</v>
      </c>
      <c r="F21" s="6">
        <f t="shared" si="6"/>
        <v>841.22294888206193</v>
      </c>
      <c r="G21" s="6">
        <f t="shared" si="6"/>
        <v>833.59666853983504</v>
      </c>
      <c r="H21" s="6">
        <f t="shared" si="6"/>
        <v>860.13610615163634</v>
      </c>
      <c r="I21" s="6">
        <f t="shared" si="6"/>
        <v>935.06954007784464</v>
      </c>
      <c r="J21" s="6">
        <f t="shared" si="6"/>
        <v>986.4410803339282</v>
      </c>
      <c r="K21" s="6">
        <f t="shared" si="6"/>
        <v>979.73601806513557</v>
      </c>
      <c r="L21" s="6">
        <f t="shared" si="6"/>
        <v>1045.7019207215365</v>
      </c>
      <c r="M21" s="6">
        <f t="shared" si="6"/>
        <v>1037.7540105095222</v>
      </c>
      <c r="N21" s="6">
        <f t="shared" si="6"/>
        <v>810.75361748633873</v>
      </c>
      <c r="O21" s="6">
        <f t="shared" si="6"/>
        <v>1051.1181930438108</v>
      </c>
      <c r="P21" s="6">
        <f t="shared" si="6"/>
        <v>1106.3366171188659</v>
      </c>
      <c r="Q21" s="6">
        <f t="shared" si="6"/>
        <v>1029.7524545513083</v>
      </c>
      <c r="R21" s="6">
        <f t="shared" si="6"/>
        <v>1055.6966649368208</v>
      </c>
      <c r="S21" s="6">
        <f t="shared" si="6"/>
        <v>1079.0913301910648</v>
      </c>
      <c r="T21" s="6">
        <f t="shared" si="6"/>
        <v>1025.6141694013038</v>
      </c>
      <c r="U21" s="6">
        <f t="shared" si="6"/>
        <v>1139.8213261841313</v>
      </c>
      <c r="V21" s="6">
        <f t="shared" si="6"/>
        <v>1225.3295501059508</v>
      </c>
      <c r="W21" s="6">
        <f t="shared" si="6"/>
        <v>1298.5517496926889</v>
      </c>
    </row>
    <row r="22" spans="1:23" s="8" customFormat="1" x14ac:dyDescent="0.25">
      <c r="B22" s="8" t="s">
        <v>44</v>
      </c>
      <c r="C22" s="9">
        <f>C3/(C12+C21)</f>
        <v>6.3838500603730808E-2</v>
      </c>
      <c r="D22" s="9">
        <f>D3/(D12+D21)</f>
        <v>6.0821390108808875E-2</v>
      </c>
      <c r="E22" s="9">
        <f>E3/(E12+E21)</f>
        <v>5.798604607119457E-2</v>
      </c>
      <c r="F22" s="9">
        <f>F3/(F12+F21)</f>
        <v>2.2439447092683081E-2</v>
      </c>
      <c r="G22" s="9">
        <f>G3/(G12+G21)</f>
        <v>2.3068020085015548E-2</v>
      </c>
      <c r="H22" s="9">
        <f>H3/(H12+H21)</f>
        <v>3.9631331523353179E-2</v>
      </c>
      <c r="I22" s="9">
        <f>I3/(I12+I21)</f>
        <v>5.9394153187844911E-2</v>
      </c>
      <c r="J22" s="9">
        <f>J3/(J12+J21)</f>
        <v>8.1298989299073671E-2</v>
      </c>
      <c r="K22" s="9">
        <f>K3/(K12+K21)</f>
        <v>9.6909357915655539E-2</v>
      </c>
      <c r="L22" s="9">
        <f>L3/(L12+L21)</f>
        <v>8.3487185470150146E-2</v>
      </c>
      <c r="M22" s="9">
        <f>M3/(M12+M21)</f>
        <v>6.1059255748179615E-2</v>
      </c>
      <c r="N22" s="9">
        <f>N3/(N12+N21)</f>
        <v>4.0097927382372917E-2</v>
      </c>
      <c r="O22" s="9">
        <f>O3/(O12+O21)</f>
        <v>7.0148317812606845E-2</v>
      </c>
      <c r="P22" s="9">
        <f>P3/(P12+P21)</f>
        <v>7.3429958665574113E-2</v>
      </c>
      <c r="Q22" s="9">
        <f>Q3/(Q12+Q21)</f>
        <v>9.0218025254881914E-2</v>
      </c>
      <c r="R22" s="9">
        <f>R3/(R12+R21)</f>
        <v>9.4544934278112405E-2</v>
      </c>
      <c r="S22" s="9">
        <f>S3/(S12+S21)</f>
        <v>9.609059152676569E-2</v>
      </c>
      <c r="T22" s="9">
        <f>T3/(T12+T21)</f>
        <v>8.2475014965283339E-2</v>
      </c>
      <c r="U22" s="9">
        <f>U3/(U12+U21)</f>
        <v>6.6912965466276009E-2</v>
      </c>
      <c r="V22" s="9">
        <f>V3/(V12+V21)</f>
        <v>6.5941119836188888E-2</v>
      </c>
      <c r="W22" s="9">
        <f>W3/(W12+W21)</f>
        <v>5.6877316071647671E-2</v>
      </c>
    </row>
    <row r="23" spans="1:23" s="8" customFormat="1" x14ac:dyDescent="0.25">
      <c r="B23" s="8" t="s">
        <v>50</v>
      </c>
      <c r="C23" s="9">
        <f>C25-C22</f>
        <v>2.4284928076123091E-2</v>
      </c>
      <c r="D23" s="9">
        <f t="shared" ref="D23:W23" si="7">D25-D22</f>
        <v>2.2804600382474803E-2</v>
      </c>
      <c r="E23" s="9">
        <f t="shared" si="7"/>
        <v>2.216297556933932E-2</v>
      </c>
      <c r="F23" s="9">
        <f t="shared" si="7"/>
        <v>7.9196886320914116E-3</v>
      </c>
      <c r="G23" s="9">
        <f t="shared" si="7"/>
        <v>7.9621650004881583E-3</v>
      </c>
      <c r="H23" s="9">
        <f t="shared" si="7"/>
        <v>1.3881312529259116E-2</v>
      </c>
      <c r="I23" s="9">
        <f t="shared" si="7"/>
        <v>2.1642829003028399E-2</v>
      </c>
      <c r="J23" s="9">
        <f t="shared" si="7"/>
        <v>2.9659626034333628E-2</v>
      </c>
      <c r="K23" s="9">
        <f t="shared" si="7"/>
        <v>3.3488144906014886E-2</v>
      </c>
      <c r="L23" s="9">
        <f t="shared" si="7"/>
        <v>2.9012897611169847E-2</v>
      </c>
      <c r="M23" s="9">
        <f t="shared" si="7"/>
        <v>1.9802021166723964E-2</v>
      </c>
      <c r="N23" s="9">
        <f t="shared" si="7"/>
        <v>1.0287503458423268E-2</v>
      </c>
      <c r="O23" s="9">
        <f t="shared" si="7"/>
        <v>2.2935137349295545E-2</v>
      </c>
      <c r="P23" s="9">
        <f t="shared" si="7"/>
        <v>2.4321373589979461E-2</v>
      </c>
      <c r="Q23" s="9">
        <f t="shared" si="7"/>
        <v>2.7015101617082954E-2</v>
      </c>
      <c r="R23" s="9">
        <f t="shared" si="7"/>
        <v>2.7877767730099187E-2</v>
      </c>
      <c r="S23" s="9">
        <f t="shared" si="7"/>
        <v>2.8151528311422883E-2</v>
      </c>
      <c r="T23" s="9">
        <f t="shared" si="7"/>
        <v>2.2592826915058553E-2</v>
      </c>
      <c r="U23" s="9">
        <f t="shared" si="7"/>
        <v>1.9902618678187864E-2</v>
      </c>
      <c r="V23" s="9">
        <f t="shared" si="7"/>
        <v>2.0227207405587519E-2</v>
      </c>
      <c r="W23" s="9">
        <f t="shared" si="7"/>
        <v>1.7797141759677629E-2</v>
      </c>
    </row>
    <row r="25" spans="1:23" x14ac:dyDescent="0.25">
      <c r="B25" t="s">
        <v>30</v>
      </c>
      <c r="C25" s="4">
        <f>C3/C12</f>
        <v>8.8123428679853899E-2</v>
      </c>
      <c r="D25" s="4">
        <f>D3/D12</f>
        <v>8.3625990491283678E-2</v>
      </c>
      <c r="E25" s="4">
        <f>E3/E12</f>
        <v>8.0149021640533891E-2</v>
      </c>
      <c r="F25" s="4">
        <f>F3/F12</f>
        <v>3.0359135724774493E-2</v>
      </c>
      <c r="G25" s="4">
        <f>G3/G12</f>
        <v>3.1030185085503707E-2</v>
      </c>
      <c r="H25" s="4">
        <f>H3/H12</f>
        <v>5.3512644052612295E-2</v>
      </c>
      <c r="I25" s="4">
        <f>I3/I12</f>
        <v>8.1036982190873311E-2</v>
      </c>
      <c r="J25" s="4">
        <f>J3/J12</f>
        <v>0.1109586153334073</v>
      </c>
      <c r="K25" s="4">
        <f>K3/K12</f>
        <v>0.13039750282167042</v>
      </c>
      <c r="L25" s="4">
        <f>L3/L12</f>
        <v>0.11250008308131999</v>
      </c>
      <c r="M25" s="4">
        <f>M3/M12</f>
        <v>8.0861276914903579E-2</v>
      </c>
      <c r="N25" s="4">
        <f>N3/N12</f>
        <v>5.0385430840796185E-2</v>
      </c>
      <c r="O25" s="4">
        <f>O3/O12</f>
        <v>9.308345516190239E-2</v>
      </c>
      <c r="P25" s="4">
        <f>P3/P12</f>
        <v>9.7751332255553575E-2</v>
      </c>
      <c r="Q25" s="4">
        <f>Q3/Q12</f>
        <v>0.11723312687196487</v>
      </c>
      <c r="R25" s="4">
        <f>R3/R12</f>
        <v>0.12242270200821159</v>
      </c>
      <c r="S25" s="4">
        <f>S3/S12</f>
        <v>0.12424211983818857</v>
      </c>
      <c r="T25" s="4">
        <f>T3/T12</f>
        <v>0.10506784188034189</v>
      </c>
      <c r="U25" s="4">
        <f>U3/U12</f>
        <v>8.6815584144463873E-2</v>
      </c>
      <c r="V25" s="4">
        <f>V3/V12</f>
        <v>8.6168327241776407E-2</v>
      </c>
      <c r="W25" s="4">
        <f>W3/W12</f>
        <v>7.46744578313253E-2</v>
      </c>
    </row>
    <row r="26" spans="1:23" x14ac:dyDescent="0.25">
      <c r="B26" t="s">
        <v>51</v>
      </c>
      <c r="C26" s="4">
        <f>C3/C14</f>
        <v>7.3085744634813224E-2</v>
      </c>
      <c r="D26" s="4">
        <f>D3/D14</f>
        <v>6.9646934600409147E-2</v>
      </c>
      <c r="E26" s="4">
        <f>E3/E14</f>
        <v>6.6615089123839955E-2</v>
      </c>
      <c r="F26" s="4">
        <f>F3/F14</f>
        <v>2.546196680067208E-2</v>
      </c>
      <c r="G26" s="4">
        <f>G3/G14</f>
        <v>2.6309165430625159E-2</v>
      </c>
      <c r="H26" s="4">
        <f>H3/H14</f>
        <v>4.5201912493120534E-2</v>
      </c>
      <c r="I26" s="4">
        <f>I3/I14</f>
        <v>6.8272895907546344E-2</v>
      </c>
      <c r="J26" s="4">
        <f>J3/J14</f>
        <v>9.2956987165087795E-2</v>
      </c>
      <c r="K26" s="4">
        <f>K3/K14</f>
        <v>0.10852869514164097</v>
      </c>
      <c r="L26" s="4">
        <f>L3/L14</f>
        <v>9.3471667115354082E-2</v>
      </c>
      <c r="M26" s="4">
        <f>M3/M14</f>
        <v>6.6838359702938319E-2</v>
      </c>
      <c r="N26" s="4">
        <f>N3/N14</f>
        <v>4.2493177921150781E-2</v>
      </c>
      <c r="O26" s="4">
        <f>O3/O14</f>
        <v>7.7882052883614411E-2</v>
      </c>
      <c r="P26" s="4">
        <f>P3/P14</f>
        <v>8.0642404633414433E-2</v>
      </c>
      <c r="Q26" s="4">
        <f>Q3/Q14</f>
        <v>9.6810546663945146E-2</v>
      </c>
      <c r="R26" s="4">
        <f>R3/R14</f>
        <v>0.10172142703806633</v>
      </c>
      <c r="S26" s="4">
        <f>S3/S14</f>
        <v>0.10314910402344189</v>
      </c>
      <c r="T26" s="4">
        <f>T3/T14</f>
        <v>8.7988860867085308E-2</v>
      </c>
      <c r="U26" s="4">
        <f>U3/U14</f>
        <v>7.2962656329672609E-2</v>
      </c>
      <c r="V26" s="4">
        <f>V3/V14</f>
        <v>7.2323620719542375E-2</v>
      </c>
      <c r="W26" s="4">
        <f>W3/W14</f>
        <v>6.2496647272947278E-2</v>
      </c>
    </row>
    <row r="27" spans="1:23" x14ac:dyDescent="0.25">
      <c r="B27" t="s">
        <v>31</v>
      </c>
      <c r="C27" s="4">
        <f>C5/C14</f>
        <v>0.1655774337588764</v>
      </c>
      <c r="D27" s="4">
        <f>D5/D14</f>
        <v>0.16369714625109594</v>
      </c>
      <c r="E27" s="4">
        <f>E5/E14</f>
        <v>0.16171641925003141</v>
      </c>
      <c r="F27" s="4">
        <f>F5/F14</f>
        <v>0.12212180124387517</v>
      </c>
      <c r="G27" s="4">
        <f>G5/G14</f>
        <v>0.12390524754473886</v>
      </c>
      <c r="H27" s="4">
        <f>H5/H14</f>
        <v>0.14120493946064944</v>
      </c>
      <c r="I27" s="4">
        <f>I5/I14</f>
        <v>0.16161301442946963</v>
      </c>
      <c r="J27" s="4">
        <f>J5/J14</f>
        <v>0.18451321058705972</v>
      </c>
      <c r="K27" s="4">
        <f>K5/K14</f>
        <v>0.19914956700425657</v>
      </c>
      <c r="L27" s="4">
        <f>L5/L14</f>
        <v>0.1835404888621977</v>
      </c>
      <c r="M27" s="4">
        <f>M5/M14</f>
        <v>0.15660264772360349</v>
      </c>
      <c r="N27" s="4">
        <f>N5/N14</f>
        <v>0.13683468885315683</v>
      </c>
      <c r="O27" s="4">
        <f>O5/O14</f>
        <v>0.17071465750572556</v>
      </c>
      <c r="P27" s="4">
        <f>P5/P14</f>
        <v>0.17185348926238314</v>
      </c>
      <c r="Q27" s="4">
        <f>Q5/Q14</f>
        <v>0.18887773602122779</v>
      </c>
      <c r="R27" s="4">
        <f>R5/R14</f>
        <v>0.19343803848987856</v>
      </c>
      <c r="S27" s="4">
        <f>S5/S14</f>
        <v>0.1955642961794207</v>
      </c>
      <c r="T27" s="4">
        <f>T5/T14</f>
        <v>0.18271622611545107</v>
      </c>
      <c r="U27" s="4">
        <f>U5/U14</f>
        <v>0.16691672103823188</v>
      </c>
      <c r="V27" s="4">
        <f>V5/V14</f>
        <v>0.16624548907133968</v>
      </c>
      <c r="W27" s="4">
        <f>W5/W14</f>
        <v>0.15709900880279917</v>
      </c>
    </row>
    <row r="28" spans="1:23" x14ac:dyDescent="0.25">
      <c r="B28" t="s">
        <v>38</v>
      </c>
      <c r="C28" s="4">
        <f>C3/C12</f>
        <v>8.8123428679853899E-2</v>
      </c>
      <c r="D28" s="4">
        <f>D3/D12</f>
        <v>8.3625990491283678E-2</v>
      </c>
      <c r="E28" s="4">
        <f>E3/E12</f>
        <v>8.0149021640533891E-2</v>
      </c>
      <c r="F28" s="4">
        <f>F3/F12</f>
        <v>3.0359135724774493E-2</v>
      </c>
      <c r="G28" s="4">
        <f>G3/G12</f>
        <v>3.1030185085503707E-2</v>
      </c>
      <c r="H28" s="4">
        <f>H3/H12</f>
        <v>5.3512644052612295E-2</v>
      </c>
      <c r="I28" s="4">
        <f>I3/I12</f>
        <v>8.1036982190873311E-2</v>
      </c>
      <c r="J28" s="4">
        <f>J3/J12</f>
        <v>0.1109586153334073</v>
      </c>
      <c r="K28" s="4">
        <f>K3/K12</f>
        <v>0.13039750282167042</v>
      </c>
      <c r="L28" s="4">
        <f>L3/L12</f>
        <v>0.11250008308131999</v>
      </c>
      <c r="M28" s="4">
        <f>M3/M12</f>
        <v>8.0861276914903579E-2</v>
      </c>
      <c r="N28" s="4">
        <f>N3/N12</f>
        <v>5.0385430840796185E-2</v>
      </c>
      <c r="O28" s="4">
        <f>O3/O12</f>
        <v>9.308345516190239E-2</v>
      </c>
      <c r="P28" s="4">
        <f>P3/P12</f>
        <v>9.7751332255553575E-2</v>
      </c>
      <c r="Q28" s="4">
        <f>Q3/Q12</f>
        <v>0.11723312687196487</v>
      </c>
      <c r="R28" s="4">
        <f>R3/R12</f>
        <v>0.12242270200821159</v>
      </c>
      <c r="S28" s="4">
        <f>S3/S12</f>
        <v>0.12424211983818857</v>
      </c>
      <c r="T28" s="4">
        <f>T3/T12</f>
        <v>0.10506784188034189</v>
      </c>
      <c r="U28" s="4">
        <f>U3/U12</f>
        <v>8.6815584144463873E-2</v>
      </c>
      <c r="V28" s="4">
        <f>V3/V12</f>
        <v>8.6168327241776407E-2</v>
      </c>
      <c r="W28" s="4">
        <f>W3/W12</f>
        <v>7.46744578313253E-2</v>
      </c>
    </row>
    <row r="29" spans="1:23" x14ac:dyDescent="0.25">
      <c r="B29" t="s">
        <v>32</v>
      </c>
      <c r="C29" s="5">
        <f>C25*100/7.3</f>
        <v>1.2071702558884096</v>
      </c>
      <c r="D29" s="5">
        <f t="shared" ref="D29:W29" si="8">D25*100/7.3</f>
        <v>1.1455615135792285</v>
      </c>
      <c r="E29" s="5">
        <f t="shared" si="8"/>
        <v>1.0979318032949847</v>
      </c>
      <c r="F29" s="5">
        <f t="shared" si="8"/>
        <v>0.41587857157225333</v>
      </c>
      <c r="G29" s="5">
        <f t="shared" si="8"/>
        <v>0.42507102856854395</v>
      </c>
      <c r="H29" s="5">
        <f t="shared" si="8"/>
        <v>0.73304991852893553</v>
      </c>
      <c r="I29" s="5">
        <f t="shared" si="8"/>
        <v>1.1100956464503193</v>
      </c>
      <c r="J29" s="5">
        <f t="shared" si="8"/>
        <v>1.5199810319644835</v>
      </c>
      <c r="K29" s="5">
        <f t="shared" si="8"/>
        <v>1.7862671619406909</v>
      </c>
      <c r="L29" s="5">
        <f t="shared" si="8"/>
        <v>1.5410970285112329</v>
      </c>
      <c r="M29" s="5">
        <f t="shared" si="8"/>
        <v>1.1076887248616929</v>
      </c>
      <c r="N29" s="5">
        <f t="shared" si="8"/>
        <v>0.69021138138076965</v>
      </c>
      <c r="O29" s="5">
        <f t="shared" si="8"/>
        <v>1.2751158241356491</v>
      </c>
      <c r="P29" s="5">
        <f t="shared" si="8"/>
        <v>1.3390593459664875</v>
      </c>
      <c r="Q29" s="5">
        <f t="shared" si="8"/>
        <v>1.6059332448214365</v>
      </c>
      <c r="R29" s="5">
        <f t="shared" si="8"/>
        <v>1.6770233151809808</v>
      </c>
      <c r="S29" s="5">
        <f t="shared" si="8"/>
        <v>1.7019468470984735</v>
      </c>
      <c r="T29" s="5">
        <f t="shared" si="8"/>
        <v>1.439285505210163</v>
      </c>
      <c r="U29" s="5">
        <f t="shared" si="8"/>
        <v>1.1892545773214229</v>
      </c>
      <c r="V29" s="5">
        <f t="shared" si="8"/>
        <v>1.180388044407896</v>
      </c>
      <c r="W29" s="5">
        <f t="shared" si="8"/>
        <v>1.0229377785113054</v>
      </c>
    </row>
    <row r="30" spans="1:23" x14ac:dyDescent="0.25">
      <c r="B30" t="s">
        <v>33</v>
      </c>
      <c r="C30" s="5">
        <f>C27*100/16.6</f>
        <v>0.99745442023419506</v>
      </c>
      <c r="D30" s="5">
        <f t="shared" ref="D30:W30" si="9">D27*100/16.6</f>
        <v>0.98612738705479475</v>
      </c>
      <c r="E30" s="5">
        <f t="shared" si="9"/>
        <v>0.97419529668693605</v>
      </c>
      <c r="F30" s="5">
        <f t="shared" si="9"/>
        <v>0.73567350146912747</v>
      </c>
      <c r="G30" s="5">
        <f t="shared" si="9"/>
        <v>0.74641715388396901</v>
      </c>
      <c r="H30" s="5">
        <f t="shared" si="9"/>
        <v>0.85063216542559894</v>
      </c>
      <c r="I30" s="5">
        <f t="shared" si="9"/>
        <v>0.97357237608114233</v>
      </c>
      <c r="J30" s="5">
        <f t="shared" si="9"/>
        <v>1.1115253649822874</v>
      </c>
      <c r="K30" s="5">
        <f t="shared" si="9"/>
        <v>1.1996961867726297</v>
      </c>
      <c r="L30" s="5">
        <f t="shared" si="9"/>
        <v>1.1056655955554078</v>
      </c>
      <c r="M30" s="5">
        <f t="shared" si="9"/>
        <v>0.94338944411809322</v>
      </c>
      <c r="N30" s="5">
        <f t="shared" si="9"/>
        <v>0.82430535453708931</v>
      </c>
      <c r="O30" s="5">
        <f t="shared" si="9"/>
        <v>1.0284015512393105</v>
      </c>
      <c r="P30" s="5">
        <f t="shared" si="9"/>
        <v>1.0352619835083321</v>
      </c>
      <c r="Q30" s="5">
        <f t="shared" si="9"/>
        <v>1.137817686874866</v>
      </c>
      <c r="R30" s="5">
        <f t="shared" si="9"/>
        <v>1.1652893884932443</v>
      </c>
      <c r="S30" s="5">
        <f t="shared" si="9"/>
        <v>1.1780981697555462</v>
      </c>
      <c r="T30" s="5">
        <f t="shared" si="9"/>
        <v>1.1007001573219943</v>
      </c>
      <c r="U30" s="5">
        <f t="shared" si="9"/>
        <v>1.005522415892963</v>
      </c>
      <c r="V30" s="5">
        <f t="shared" si="9"/>
        <v>1.0014788498273473</v>
      </c>
      <c r="W30" s="5">
        <f t="shared" si="9"/>
        <v>0.94637957110119975</v>
      </c>
    </row>
    <row r="32" spans="1:23" x14ac:dyDescent="0.25">
      <c r="A32" s="15" t="s">
        <v>59</v>
      </c>
      <c r="B32" t="s">
        <v>39</v>
      </c>
      <c r="C32" s="10">
        <v>101.90000000000009</v>
      </c>
      <c r="D32" s="10">
        <v>178.69999999999982</v>
      </c>
      <c r="E32" s="10">
        <v>166.09999999999991</v>
      </c>
      <c r="F32" s="10">
        <v>72.400000000000091</v>
      </c>
      <c r="G32" s="10">
        <v>73.200000000000273</v>
      </c>
      <c r="H32" s="10">
        <v>123.79999999999973</v>
      </c>
      <c r="I32" s="10">
        <v>179.40000000000009</v>
      </c>
      <c r="J32" s="10">
        <v>180.90000000000009</v>
      </c>
      <c r="K32" s="10">
        <v>156.79999999999973</v>
      </c>
      <c r="L32" s="10">
        <v>127.30000000000018</v>
      </c>
      <c r="M32" s="10">
        <v>-3.8000000000001819</v>
      </c>
      <c r="N32" s="10">
        <v>-183.19999999999982</v>
      </c>
      <c r="O32" s="10">
        <v>137.80000000000018</v>
      </c>
      <c r="P32" s="10">
        <v>200.29999999999973</v>
      </c>
      <c r="Q32" s="10">
        <v>119.59999999999991</v>
      </c>
      <c r="R32" s="10">
        <v>92.300000000000182</v>
      </c>
      <c r="S32" s="10">
        <v>133</v>
      </c>
      <c r="T32" s="10">
        <v>57.300000000000182</v>
      </c>
      <c r="U32" s="10">
        <v>75.599999999999909</v>
      </c>
      <c r="V32" s="10">
        <v>169.09999999999991</v>
      </c>
      <c r="W32" s="10">
        <v>199.80000000000018</v>
      </c>
    </row>
    <row r="33" spans="2:23" x14ac:dyDescent="0.25">
      <c r="B33" t="s">
        <v>40</v>
      </c>
      <c r="C33" s="11">
        <v>20</v>
      </c>
      <c r="D33" s="11">
        <f>D21-C21</f>
        <v>26.116864775807016</v>
      </c>
      <c r="E33" s="11">
        <f t="shared" ref="E33:W33" si="10">E21-D21</f>
        <v>56.796234785076308</v>
      </c>
      <c r="F33" s="11">
        <f t="shared" si="10"/>
        <v>-43.636568484931104</v>
      </c>
      <c r="G33" s="11">
        <f t="shared" si="10"/>
        <v>-7.6262803422268917</v>
      </c>
      <c r="H33" s="11">
        <f t="shared" si="10"/>
        <v>26.539437611801304</v>
      </c>
      <c r="I33" s="11">
        <f t="shared" si="10"/>
        <v>74.933433926208295</v>
      </c>
      <c r="J33" s="11">
        <f t="shared" si="10"/>
        <v>51.371540256083563</v>
      </c>
      <c r="K33" s="11">
        <f t="shared" si="10"/>
        <v>-6.7050622687926307</v>
      </c>
      <c r="L33" s="11">
        <f t="shared" si="10"/>
        <v>65.965902656400885</v>
      </c>
      <c r="M33" s="11">
        <f t="shared" si="10"/>
        <v>-7.9479102120142215</v>
      </c>
      <c r="N33" s="11">
        <f t="shared" si="10"/>
        <v>-227.00039302318351</v>
      </c>
      <c r="O33" s="11">
        <f t="shared" si="10"/>
        <v>240.36457555747211</v>
      </c>
      <c r="P33" s="11">
        <f t="shared" si="10"/>
        <v>55.218424075055054</v>
      </c>
      <c r="Q33" s="11">
        <f t="shared" si="10"/>
        <v>-76.584162567557541</v>
      </c>
      <c r="R33" s="11">
        <f t="shared" si="10"/>
        <v>25.944210385512406</v>
      </c>
      <c r="S33" s="11">
        <f t="shared" si="10"/>
        <v>23.394665254244046</v>
      </c>
      <c r="T33" s="11">
        <f t="shared" si="10"/>
        <v>-53.477160789761001</v>
      </c>
      <c r="U33" s="11">
        <f t="shared" si="10"/>
        <v>114.2071567828275</v>
      </c>
      <c r="V33" s="11">
        <f t="shared" si="10"/>
        <v>85.508223921819535</v>
      </c>
      <c r="W33" s="11">
        <f t="shared" si="10"/>
        <v>73.222199586738043</v>
      </c>
    </row>
    <row r="34" spans="2:23" x14ac:dyDescent="0.25">
      <c r="B34" t="s">
        <v>41</v>
      </c>
      <c r="C34" s="4">
        <f>C33/C21</f>
        <v>2.4939322074302842E-2</v>
      </c>
      <c r="D34" s="4">
        <f t="shared" ref="D34:W34" si="11">D33/D21</f>
        <v>3.1539696693680397E-2</v>
      </c>
      <c r="E34" s="4">
        <f t="shared" si="11"/>
        <v>6.4186725316669926E-2</v>
      </c>
      <c r="F34" s="4">
        <f t="shared" si="11"/>
        <v>-5.1872774682290415E-2</v>
      </c>
      <c r="G34" s="4">
        <f t="shared" si="11"/>
        <v>-9.1486454181557882E-3</v>
      </c>
      <c r="H34" s="4">
        <f t="shared" si="11"/>
        <v>3.0854927984063227E-2</v>
      </c>
      <c r="I34" s="4">
        <f t="shared" si="11"/>
        <v>8.0136749957623557E-2</v>
      </c>
      <c r="J34" s="4">
        <f t="shared" si="11"/>
        <v>5.2077657024070169E-2</v>
      </c>
      <c r="K34" s="4">
        <f t="shared" si="11"/>
        <v>-6.8437437688923051E-3</v>
      </c>
      <c r="L34" s="4">
        <f t="shared" si="11"/>
        <v>6.3082893269321219E-2</v>
      </c>
      <c r="M34" s="4">
        <f t="shared" si="11"/>
        <v>-7.6587612589537595E-3</v>
      </c>
      <c r="N34" s="4">
        <f t="shared" si="11"/>
        <v>-0.2799869012326775</v>
      </c>
      <c r="O34" s="4">
        <f t="shared" si="11"/>
        <v>0.22867511679293487</v>
      </c>
      <c r="P34" s="4">
        <f t="shared" si="11"/>
        <v>4.991105168231301E-2</v>
      </c>
      <c r="Q34" s="4">
        <f t="shared" si="11"/>
        <v>-7.4371429977243789E-2</v>
      </c>
      <c r="R34" s="4">
        <f t="shared" si="11"/>
        <v>2.4575440320316881E-2</v>
      </c>
      <c r="S34" s="4">
        <f t="shared" si="11"/>
        <v>2.1679967765195339E-2</v>
      </c>
      <c r="T34" s="4">
        <f t="shared" si="11"/>
        <v>-5.2141597089067106E-2</v>
      </c>
      <c r="U34" s="4">
        <f t="shared" si="11"/>
        <v>0.10019742055991153</v>
      </c>
      <c r="V34" s="4">
        <f t="shared" si="11"/>
        <v>6.978385848478548E-2</v>
      </c>
      <c r="W34" s="4">
        <f t="shared" si="11"/>
        <v>5.6387586866727936E-2</v>
      </c>
    </row>
    <row r="35" spans="2:23" x14ac:dyDescent="0.25">
      <c r="B35" t="s">
        <v>42</v>
      </c>
      <c r="C35" s="12">
        <v>4.8330487573515504E-2</v>
      </c>
      <c r="D35" s="12">
        <v>7.8133881334440922E-2</v>
      </c>
      <c r="E35" s="12">
        <v>6.7707484102396839E-2</v>
      </c>
      <c r="F35" s="12">
        <v>2.8666455495723827E-2</v>
      </c>
      <c r="G35" s="12">
        <v>2.8166846236724746E-2</v>
      </c>
      <c r="H35" s="12">
        <v>4.5471240725776733E-2</v>
      </c>
      <c r="I35" s="12">
        <v>6.1819434872501751E-2</v>
      </c>
      <c r="J35" s="12">
        <v>5.8678516980764893E-2</v>
      </c>
      <c r="K35" s="12">
        <v>4.8399543167577164E-2</v>
      </c>
      <c r="L35" s="12">
        <v>3.7808137808137861E-2</v>
      </c>
      <c r="M35" s="12">
        <v>-1.1298763082778847E-3</v>
      </c>
      <c r="N35" s="12">
        <v>-5.7610062893081702E-2</v>
      </c>
      <c r="O35" s="12">
        <v>4.1533546325878648E-2</v>
      </c>
      <c r="P35" s="12">
        <v>5.6934140587248723E-2</v>
      </c>
      <c r="Q35" s="12">
        <v>3.2877917365368201E-2</v>
      </c>
      <c r="R35" s="12">
        <v>2.4745308310992007E-2</v>
      </c>
      <c r="S35" s="12">
        <v>3.4429200103546463E-2</v>
      </c>
      <c r="T35" s="12">
        <v>1.4616228349871229E-2</v>
      </c>
      <c r="U35" s="12">
        <v>1.8919392377186595E-2</v>
      </c>
      <c r="V35" s="12">
        <v>4.0600240096038395E-2</v>
      </c>
      <c r="W35" s="12">
        <v>4.5775293255132007E-2</v>
      </c>
    </row>
    <row r="36" spans="2:23" x14ac:dyDescent="0.25"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2:23" x14ac:dyDescent="0.25">
      <c r="B37" t="s">
        <v>43</v>
      </c>
      <c r="C37" s="12">
        <f>C25-C22</f>
        <v>2.4284928076123091E-2</v>
      </c>
      <c r="D37" s="12">
        <f t="shared" ref="D37:W37" si="12">D25-D22</f>
        <v>2.2804600382474803E-2</v>
      </c>
      <c r="E37" s="12">
        <f t="shared" si="12"/>
        <v>2.216297556933932E-2</v>
      </c>
      <c r="F37" s="12">
        <f t="shared" si="12"/>
        <v>7.9196886320914116E-3</v>
      </c>
      <c r="G37" s="12">
        <f t="shared" si="12"/>
        <v>7.9621650004881583E-3</v>
      </c>
      <c r="H37" s="12">
        <f t="shared" si="12"/>
        <v>1.3881312529259116E-2</v>
      </c>
      <c r="I37" s="12">
        <f t="shared" si="12"/>
        <v>2.1642829003028399E-2</v>
      </c>
      <c r="J37" s="12">
        <f t="shared" si="12"/>
        <v>2.9659626034333628E-2</v>
      </c>
      <c r="K37" s="12">
        <f t="shared" si="12"/>
        <v>3.3488144906014886E-2</v>
      </c>
      <c r="L37" s="12">
        <f t="shared" si="12"/>
        <v>2.9012897611169847E-2</v>
      </c>
      <c r="M37" s="12">
        <f t="shared" si="12"/>
        <v>1.9802021166723964E-2</v>
      </c>
      <c r="N37" s="12">
        <f t="shared" si="12"/>
        <v>1.0287503458423268E-2</v>
      </c>
      <c r="O37" s="12">
        <f t="shared" si="12"/>
        <v>2.2935137349295545E-2</v>
      </c>
      <c r="P37" s="12">
        <f t="shared" si="12"/>
        <v>2.4321373589979461E-2</v>
      </c>
      <c r="Q37" s="12">
        <f t="shared" si="12"/>
        <v>2.7015101617082954E-2</v>
      </c>
      <c r="R37" s="12">
        <f t="shared" si="12"/>
        <v>2.7877767730099187E-2</v>
      </c>
      <c r="S37" s="12">
        <f t="shared" si="12"/>
        <v>2.8151528311422883E-2</v>
      </c>
      <c r="T37" s="12">
        <f t="shared" si="12"/>
        <v>2.2592826915058553E-2</v>
      </c>
      <c r="U37" s="12">
        <f t="shared" si="12"/>
        <v>1.9902618678187864E-2</v>
      </c>
      <c r="V37" s="12">
        <f t="shared" si="12"/>
        <v>2.0227207405587519E-2</v>
      </c>
      <c r="W37" s="12">
        <f t="shared" si="12"/>
        <v>1.7797141759677629E-2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2019-10-25T19:37:05Z</dcterms:created>
  <dcterms:modified xsi:type="dcterms:W3CDTF">2019-10-29T11:46:33Z</dcterms:modified>
</cp:coreProperties>
</file>