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2019-2\"/>
    </mc:Choice>
  </mc:AlternateContent>
  <xr:revisionPtr revIDLastSave="0" documentId="13_ncr:1_{8AD33A27-D66E-4F69-96B1-9C6E9CB9F09E}" xr6:coauthVersionLast="43" xr6:coauthVersionMax="43" xr10:uidLastSave="{00000000-0000-0000-0000-000000000000}"/>
  <bookViews>
    <workbookView xWindow="-120" yWindow="-120" windowWidth="20730" windowHeight="11160" xr2:uid="{4D5C655C-5CA4-432B-8666-B429757E74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4" i="1" l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C26" i="1" l="1"/>
  <c r="C34" i="1" s="1"/>
  <c r="D26" i="1"/>
  <c r="E26" i="1"/>
  <c r="F26" i="1"/>
  <c r="G26" i="1"/>
  <c r="G34" i="1" s="1"/>
  <c r="H26" i="1"/>
  <c r="I26" i="1"/>
  <c r="J26" i="1"/>
  <c r="K26" i="1"/>
  <c r="K34" i="1" s="1"/>
  <c r="L26" i="1"/>
  <c r="M26" i="1"/>
  <c r="N26" i="1"/>
  <c r="O26" i="1"/>
  <c r="O34" i="1" s="1"/>
  <c r="P26" i="1"/>
  <c r="Q26" i="1"/>
  <c r="R26" i="1"/>
  <c r="S26" i="1"/>
  <c r="S34" i="1" s="1"/>
  <c r="T26" i="1"/>
  <c r="U26" i="1"/>
  <c r="V26" i="1"/>
  <c r="W26" i="1"/>
  <c r="W34" i="1" s="1"/>
  <c r="X26" i="1"/>
  <c r="S32" i="1" l="1"/>
  <c r="S33" i="1" s="1"/>
  <c r="S39" i="1"/>
  <c r="K32" i="1"/>
  <c r="K33" i="1" s="1"/>
  <c r="K39" i="1"/>
  <c r="W27" i="1"/>
  <c r="O32" i="1"/>
  <c r="O33" i="1" s="1"/>
  <c r="O39" i="1"/>
  <c r="C32" i="1"/>
  <c r="C33" i="1" s="1"/>
  <c r="C39" i="1"/>
  <c r="K27" i="1"/>
  <c r="W32" i="1"/>
  <c r="W33" i="1" s="1"/>
  <c r="W39" i="1"/>
  <c r="G32" i="1"/>
  <c r="G33" i="1" s="1"/>
  <c r="G39" i="1"/>
  <c r="G27" i="1"/>
  <c r="U27" i="1"/>
  <c r="U34" i="1"/>
  <c r="T27" i="1"/>
  <c r="T34" i="1"/>
  <c r="P27" i="1"/>
  <c r="P34" i="1"/>
  <c r="H27" i="1"/>
  <c r="H34" i="1"/>
  <c r="D27" i="1"/>
  <c r="D34" i="1"/>
  <c r="Q27" i="1"/>
  <c r="Q34" i="1"/>
  <c r="M27" i="1"/>
  <c r="M34" i="1"/>
  <c r="I27" i="1"/>
  <c r="I34" i="1"/>
  <c r="E27" i="1"/>
  <c r="E34" i="1"/>
  <c r="X27" i="1"/>
  <c r="X34" i="1"/>
  <c r="L27" i="1"/>
  <c r="L34" i="1"/>
  <c r="S27" i="1"/>
  <c r="C27" i="1"/>
  <c r="V27" i="1"/>
  <c r="V34" i="1"/>
  <c r="R27" i="1"/>
  <c r="R34" i="1"/>
  <c r="N27" i="1"/>
  <c r="N34" i="1"/>
  <c r="J27" i="1"/>
  <c r="J34" i="1"/>
  <c r="F27" i="1"/>
  <c r="F34" i="1"/>
  <c r="O27" i="1"/>
  <c r="N28" i="1" l="1"/>
  <c r="N42" i="1"/>
  <c r="E28" i="1"/>
  <c r="E42" i="1"/>
  <c r="R32" i="1"/>
  <c r="R33" i="1" s="1"/>
  <c r="R39" i="1"/>
  <c r="C28" i="1"/>
  <c r="C42" i="1"/>
  <c r="X32" i="1"/>
  <c r="X33" i="1" s="1"/>
  <c r="X39" i="1"/>
  <c r="I32" i="1"/>
  <c r="I33" i="1" s="1"/>
  <c r="I39" i="1"/>
  <c r="Q32" i="1"/>
  <c r="Q33" i="1" s="1"/>
  <c r="Q39" i="1"/>
  <c r="H32" i="1"/>
  <c r="H33" i="1" s="1"/>
  <c r="H39" i="1"/>
  <c r="T32" i="1"/>
  <c r="T33" i="1" s="1"/>
  <c r="T39" i="1"/>
  <c r="G28" i="1"/>
  <c r="G42" i="1"/>
  <c r="F28" i="1"/>
  <c r="F42" i="1"/>
  <c r="L28" i="1"/>
  <c r="L42" i="1"/>
  <c r="M28" i="1"/>
  <c r="M42" i="1"/>
  <c r="P28" i="1"/>
  <c r="P42" i="1"/>
  <c r="U28" i="1"/>
  <c r="U42" i="1"/>
  <c r="J32" i="1"/>
  <c r="J33" i="1" s="1"/>
  <c r="J39" i="1"/>
  <c r="J28" i="1"/>
  <c r="J42" i="1"/>
  <c r="R28" i="1"/>
  <c r="R42" i="1"/>
  <c r="S28" i="1"/>
  <c r="S42" i="1"/>
  <c r="X28" i="1"/>
  <c r="X42" i="1"/>
  <c r="I28" i="1"/>
  <c r="I42" i="1"/>
  <c r="Q28" i="1"/>
  <c r="Q42" i="1"/>
  <c r="H28" i="1"/>
  <c r="H42" i="1"/>
  <c r="T28" i="1"/>
  <c r="T42" i="1"/>
  <c r="K28" i="1"/>
  <c r="K42" i="1"/>
  <c r="V28" i="1"/>
  <c r="V42" i="1"/>
  <c r="D28" i="1"/>
  <c r="D42" i="1"/>
  <c r="O28" i="1"/>
  <c r="O42" i="1"/>
  <c r="F32" i="1"/>
  <c r="F33" i="1" s="1"/>
  <c r="F39" i="1"/>
  <c r="N32" i="1"/>
  <c r="N33" i="1" s="1"/>
  <c r="N39" i="1"/>
  <c r="V32" i="1"/>
  <c r="V33" i="1" s="1"/>
  <c r="V39" i="1"/>
  <c r="L32" i="1"/>
  <c r="L33" i="1" s="1"/>
  <c r="L39" i="1"/>
  <c r="E32" i="1"/>
  <c r="E33" i="1" s="1"/>
  <c r="E39" i="1"/>
  <c r="M32" i="1"/>
  <c r="M33" i="1" s="1"/>
  <c r="M39" i="1"/>
  <c r="D32" i="1"/>
  <c r="D33" i="1" s="1"/>
  <c r="D39" i="1"/>
  <c r="P32" i="1"/>
  <c r="P33" i="1" s="1"/>
  <c r="P39" i="1"/>
  <c r="U32" i="1"/>
  <c r="U33" i="1" s="1"/>
  <c r="U39" i="1"/>
  <c r="W28" i="1"/>
  <c r="W42" i="1"/>
  <c r="C18" i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C14" i="1"/>
  <c r="D14" i="1"/>
  <c r="E14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W14" i="1"/>
  <c r="X14" i="1"/>
  <c r="C9" i="1"/>
  <c r="D9" i="1"/>
  <c r="E9" i="1"/>
  <c r="F9" i="1"/>
  <c r="G9" i="1"/>
  <c r="H9" i="1"/>
  <c r="I9" i="1"/>
  <c r="J9" i="1"/>
  <c r="K9" i="1"/>
  <c r="L9" i="1"/>
  <c r="M9" i="1"/>
  <c r="N9" i="1"/>
  <c r="O9" i="1"/>
  <c r="P9" i="1"/>
  <c r="Q9" i="1"/>
  <c r="R9" i="1"/>
  <c r="S9" i="1"/>
  <c r="T9" i="1"/>
  <c r="U9" i="1"/>
  <c r="V9" i="1"/>
  <c r="W9" i="1"/>
  <c r="X9" i="1"/>
  <c r="N20" i="1" l="1"/>
  <c r="N21" i="1" s="1"/>
  <c r="N41" i="1"/>
  <c r="N38" i="1"/>
  <c r="F20" i="1"/>
  <c r="F21" i="1" s="1"/>
  <c r="F41" i="1"/>
  <c r="F38" i="1"/>
  <c r="Q10" i="1"/>
  <c r="Q12" i="1" s="1"/>
  <c r="Q13" i="1"/>
  <c r="I10" i="1"/>
  <c r="I13" i="1"/>
  <c r="U20" i="1"/>
  <c r="U21" i="1" s="1"/>
  <c r="U41" i="1"/>
  <c r="U38" i="1"/>
  <c r="Q20" i="1"/>
  <c r="Q21" i="1" s="1"/>
  <c r="Q41" i="1"/>
  <c r="Q38" i="1"/>
  <c r="M20" i="1"/>
  <c r="M21" i="1" s="1"/>
  <c r="M41" i="1"/>
  <c r="M38" i="1"/>
  <c r="I20" i="1"/>
  <c r="I21" i="1" s="1"/>
  <c r="I41" i="1"/>
  <c r="I38" i="1"/>
  <c r="E20" i="1"/>
  <c r="E21" i="1" s="1"/>
  <c r="E41" i="1"/>
  <c r="E38" i="1"/>
  <c r="W29" i="1"/>
  <c r="W31" i="1" s="1"/>
  <c r="O29" i="1"/>
  <c r="O31" i="1" s="1"/>
  <c r="O37" i="1"/>
  <c r="V29" i="1"/>
  <c r="V31" i="1" s="1"/>
  <c r="T29" i="1"/>
  <c r="T31" i="1" s="1"/>
  <c r="T37" i="1"/>
  <c r="Q29" i="1"/>
  <c r="Q31" i="1" s="1"/>
  <c r="X29" i="1"/>
  <c r="X31" i="1" s="1"/>
  <c r="R29" i="1"/>
  <c r="R31" i="1" s="1"/>
  <c r="P29" i="1"/>
  <c r="P31" i="1" s="1"/>
  <c r="L29" i="1"/>
  <c r="L31" i="1" s="1"/>
  <c r="G29" i="1"/>
  <c r="G31" i="1" s="1"/>
  <c r="C29" i="1"/>
  <c r="C31" i="1" s="1"/>
  <c r="E29" i="1"/>
  <c r="E31" i="1" s="1"/>
  <c r="R20" i="1"/>
  <c r="R21" i="1" s="1"/>
  <c r="R41" i="1"/>
  <c r="R38" i="1"/>
  <c r="J20" i="1"/>
  <c r="J21" i="1" s="1"/>
  <c r="J41" i="1"/>
  <c r="J38" i="1"/>
  <c r="U10" i="1"/>
  <c r="U15" i="1" s="1"/>
  <c r="M10" i="1"/>
  <c r="M13" i="1" s="1"/>
  <c r="E10" i="1"/>
  <c r="E13" i="1" s="1"/>
  <c r="X10" i="1"/>
  <c r="X13" i="1" s="1"/>
  <c r="T10" i="1"/>
  <c r="T15" i="1" s="1"/>
  <c r="P10" i="1"/>
  <c r="P13" i="1" s="1"/>
  <c r="L10" i="1"/>
  <c r="L13" i="1"/>
  <c r="H10" i="1"/>
  <c r="H13" i="1" s="1"/>
  <c r="D10" i="1"/>
  <c r="D13" i="1"/>
  <c r="X20" i="1"/>
  <c r="X21" i="1" s="1"/>
  <c r="X38" i="1"/>
  <c r="X41" i="1"/>
  <c r="T20" i="1"/>
  <c r="T21" i="1" s="1"/>
  <c r="T41" i="1"/>
  <c r="T38" i="1"/>
  <c r="P20" i="1"/>
  <c r="P21" i="1" s="1"/>
  <c r="P41" i="1"/>
  <c r="P38" i="1"/>
  <c r="L20" i="1"/>
  <c r="L21" i="1" s="1"/>
  <c r="L41" i="1"/>
  <c r="L38" i="1"/>
  <c r="H20" i="1"/>
  <c r="H21" i="1" s="1"/>
  <c r="H38" i="1"/>
  <c r="H41" i="1"/>
  <c r="D20" i="1"/>
  <c r="D21" i="1" s="1"/>
  <c r="D38" i="1"/>
  <c r="D41" i="1"/>
  <c r="V20" i="1"/>
  <c r="V21" i="1" s="1"/>
  <c r="V41" i="1"/>
  <c r="V38" i="1"/>
  <c r="W10" i="1"/>
  <c r="W15" i="1" s="1"/>
  <c r="G10" i="1"/>
  <c r="G15" i="1" s="1"/>
  <c r="W20" i="1"/>
  <c r="W21" i="1" s="1"/>
  <c r="W41" i="1"/>
  <c r="W38" i="1"/>
  <c r="S20" i="1"/>
  <c r="S21" i="1" s="1"/>
  <c r="S41" i="1"/>
  <c r="S38" i="1"/>
  <c r="O20" i="1"/>
  <c r="O21" i="1" s="1"/>
  <c r="O41" i="1"/>
  <c r="O38" i="1"/>
  <c r="K20" i="1"/>
  <c r="K21" i="1" s="1"/>
  <c r="K41" i="1"/>
  <c r="K38" i="1"/>
  <c r="G20" i="1"/>
  <c r="G21" i="1" s="1"/>
  <c r="G41" i="1"/>
  <c r="G38" i="1"/>
  <c r="C20" i="1"/>
  <c r="C21" i="1" s="1"/>
  <c r="C41" i="1"/>
  <c r="C38" i="1"/>
  <c r="D29" i="1"/>
  <c r="D31" i="1" s="1"/>
  <c r="K29" i="1"/>
  <c r="K31" i="1" s="1"/>
  <c r="H29" i="1"/>
  <c r="H31" i="1" s="1"/>
  <c r="I29" i="1"/>
  <c r="I31" i="1" s="1"/>
  <c r="S29" i="1"/>
  <c r="S31" i="1" s="1"/>
  <c r="J29" i="1"/>
  <c r="J31" i="1" s="1"/>
  <c r="U29" i="1"/>
  <c r="U31" i="1" s="1"/>
  <c r="M29" i="1"/>
  <c r="M31" i="1" s="1"/>
  <c r="F29" i="1"/>
  <c r="F31" i="1" s="1"/>
  <c r="N29" i="1"/>
  <c r="N31" i="1" s="1"/>
  <c r="S10" i="1"/>
  <c r="S12" i="1" s="1"/>
  <c r="C10" i="1"/>
  <c r="C12" i="1" s="1"/>
  <c r="O10" i="1"/>
  <c r="O15" i="1" s="1"/>
  <c r="K10" i="1"/>
  <c r="K12" i="1" s="1"/>
  <c r="U12" i="1"/>
  <c r="Q15" i="1"/>
  <c r="M12" i="1"/>
  <c r="I12" i="1"/>
  <c r="I15" i="1"/>
  <c r="E12" i="1"/>
  <c r="E15" i="1"/>
  <c r="L15" i="1"/>
  <c r="L12" i="1"/>
  <c r="D15" i="1"/>
  <c r="D12" i="1"/>
  <c r="R10" i="1"/>
  <c r="R13" i="1" s="1"/>
  <c r="F10" i="1"/>
  <c r="F13" i="1" s="1"/>
  <c r="G12" i="1"/>
  <c r="N10" i="1"/>
  <c r="N13" i="1" s="1"/>
  <c r="V10" i="1"/>
  <c r="V13" i="1" s="1"/>
  <c r="J10" i="1"/>
  <c r="J13" i="1" s="1"/>
  <c r="W12" i="1" l="1"/>
  <c r="U13" i="1"/>
  <c r="T13" i="1"/>
  <c r="T12" i="1"/>
  <c r="M15" i="1"/>
  <c r="C15" i="1"/>
  <c r="P12" i="1"/>
  <c r="H15" i="1"/>
  <c r="X15" i="1"/>
  <c r="K13" i="1"/>
  <c r="H12" i="1"/>
  <c r="X12" i="1"/>
  <c r="S15" i="1"/>
  <c r="P15" i="1"/>
  <c r="F37" i="1"/>
  <c r="U37" i="1"/>
  <c r="S37" i="1"/>
  <c r="H37" i="1"/>
  <c r="D37" i="1"/>
  <c r="C13" i="1"/>
  <c r="O13" i="1"/>
  <c r="E37" i="1"/>
  <c r="G37" i="1"/>
  <c r="P37" i="1"/>
  <c r="X37" i="1"/>
  <c r="G13" i="1"/>
  <c r="S13" i="1"/>
  <c r="O12" i="1"/>
  <c r="N37" i="1"/>
  <c r="M37" i="1"/>
  <c r="J37" i="1"/>
  <c r="I37" i="1"/>
  <c r="K37" i="1"/>
  <c r="W13" i="1"/>
  <c r="C37" i="1"/>
  <c r="L37" i="1"/>
  <c r="R37" i="1"/>
  <c r="Q37" i="1"/>
  <c r="V37" i="1"/>
  <c r="W37" i="1"/>
  <c r="K15" i="1"/>
  <c r="N12" i="1"/>
  <c r="N15" i="1"/>
  <c r="J12" i="1"/>
  <c r="J15" i="1"/>
  <c r="F12" i="1"/>
  <c r="F15" i="1"/>
  <c r="V12" i="1"/>
  <c r="V15" i="1"/>
  <c r="R12" i="1"/>
  <c r="R15" i="1"/>
</calcChain>
</file>

<file path=xl/sharedStrings.xml><?xml version="1.0" encoding="utf-8"?>
<sst xmlns="http://schemas.openxmlformats.org/spreadsheetml/2006/main" count="64" uniqueCount="56">
  <si>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</si>
  <si>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</si>
  <si>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</si>
  <si>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</si>
  <si>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</si>
  <si>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</si>
  <si>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</si>
  <si>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</si>
  <si>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</si>
  <si>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</si>
  <si>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</si>
  <si>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</si>
  <si>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</si>
  <si>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</si>
  <si>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</si>
  <si>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</si>
  <si>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</si>
  <si>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</si>
  <si>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</si>
  <si>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</si>
  <si>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</si>
  <si>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</si>
  <si>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NON-FINANCIAL CORPORATE</t>
  </si>
  <si>
    <t>FIXED ASSETS Table 4.1</t>
  </si>
  <si>
    <t>rate of turnover</t>
  </si>
  <si>
    <t>gross output</t>
  </si>
  <si>
    <t>TOTAL CAPITAL</t>
  </si>
  <si>
    <t>rate of profit</t>
  </si>
  <si>
    <t>2019</t>
  </si>
  <si>
    <t>circulating capital % of total</t>
  </si>
  <si>
    <t>circulating (working) capital</t>
  </si>
  <si>
    <t>rate of return</t>
  </si>
  <si>
    <t>undivided rate of profit</t>
  </si>
  <si>
    <t>variable capital</t>
  </si>
  <si>
    <t>pre -tax rate of profit</t>
  </si>
  <si>
    <t xml:space="preserve">      Manufacturing fixed assets</t>
  </si>
  <si>
    <t>net surplus</t>
  </si>
  <si>
    <t>net value added</t>
  </si>
  <si>
    <t>pre-tax profits Table 6.16C &amp; 6.16D</t>
  </si>
  <si>
    <t>compensation Table 6C &amp; D</t>
  </si>
  <si>
    <t>Constant + Variable Capital</t>
  </si>
  <si>
    <t>rate of profit using c + v</t>
  </si>
  <si>
    <t>total compensation of workers Table 6C &amp; D</t>
  </si>
  <si>
    <t>gross value added Table 1.14</t>
  </si>
  <si>
    <t>net operating surplus Table 1.14</t>
  </si>
  <si>
    <t>unadjusted pre-tax rate of profit Table 1.14</t>
  </si>
  <si>
    <t>inventories Table 5.10</t>
  </si>
  <si>
    <t xml:space="preserve">Inventories using Table 5.10. Shares for corporate and manufacturing based on their shares of investment as found in Table </t>
  </si>
  <si>
    <t>Table 4.7. Investment in Private Nonresidential Fixed Assets by Industry Group and Legal Form of Organization</t>
  </si>
  <si>
    <t>value composition of capital corporate</t>
  </si>
  <si>
    <t>value composition of capital manufacturing</t>
  </si>
  <si>
    <t>rate of surplus value corporate</t>
  </si>
  <si>
    <t>rate of surplus value manufacturing</t>
  </si>
  <si>
    <t>corporate circulating capital share of total</t>
  </si>
  <si>
    <t>circulating capital as a share of total</t>
  </si>
  <si>
    <t>RATES OF PROFIT in 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</si>
</sst>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9"/>
      <name val="Arial"/>
      <family val="2"/>
    </font>
    <font>
      <sz val="8"/>
      <name val="Calibri"/>
      <family val="2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rgb="FF333333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1"/>
      <name val="Calibri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  <fill>
      <patternFill patternType="solid">
        <fgColor rgb="FFFFFFFF"/>
        <bgColor indexed="64"/>
      </patternFill>
    </fill>
    <fill>
      <patternFill patternType="solid">
        <fgColor rgb="FFE7E5E5"/>
        <bgColor indexed="64"/>
      </patternFill>
    </fill>
  </fills>
  <borders count="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medium">
        <color rgb="FFAAAAAA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7" fillId="0" borderId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/>
    </xf>
    <xf numFmtId="164" fontId="0" fillId="0" borderId="0" xfId="0" applyNumberFormat="1"/>
    <xf numFmtId="165" fontId="0" fillId="0" borderId="0" xfId="1" applyNumberFormat="1" applyFont="1"/>
    <xf numFmtId="164" fontId="5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left"/>
    </xf>
    <xf numFmtId="2" fontId="4" fillId="0" borderId="0" xfId="2" applyNumberFormat="1" applyFont="1"/>
    <xf numFmtId="2" fontId="4" fillId="0" borderId="0" xfId="2" applyNumberFormat="1" applyFont="1" applyFill="1"/>
    <xf numFmtId="4" fontId="8" fillId="3" borderId="2" xfId="0" applyNumberFormat="1" applyFont="1" applyFill="1" applyBorder="1" applyAlignment="1">
      <alignment horizontal="right" vertical="center"/>
    </xf>
    <xf numFmtId="0" fontId="8" fillId="4" borderId="2" xfId="0" applyFont="1" applyFill="1" applyBorder="1" applyAlignment="1">
      <alignment horizontal="right" vertical="center"/>
    </xf>
    <xf numFmtId="4" fontId="8" fillId="4" borderId="2" xfId="0" applyNumberFormat="1" applyFont="1" applyFill="1" applyBorder="1" applyAlignment="1">
      <alignment horizontal="right" vertical="center"/>
    </xf>
    <xf numFmtId="3" fontId="9" fillId="4" borderId="2" xfId="0" applyNumberFormat="1" applyFont="1" applyFill="1" applyBorder="1" applyAlignment="1">
      <alignment horizontal="right" vertical="center"/>
    </xf>
    <xf numFmtId="1" fontId="10" fillId="0" borderId="0" xfId="2" applyNumberFormat="1" applyFont="1"/>
    <xf numFmtId="164" fontId="6" fillId="0" borderId="0" xfId="0" applyNumberFormat="1" applyFont="1"/>
    <xf numFmtId="0" fontId="8" fillId="3" borderId="2" xfId="0" applyFont="1" applyFill="1" applyBorder="1" applyAlignment="1">
      <alignment horizontal="right" vertical="center"/>
    </xf>
    <xf numFmtId="0" fontId="11" fillId="0" borderId="0" xfId="0" applyFont="1"/>
    <xf numFmtId="164" fontId="7" fillId="0" borderId="0" xfId="0" applyNumberFormat="1" applyFont="1"/>
    <xf numFmtId="164" fontId="1" fillId="0" borderId="0" xfId="1" applyNumberFormat="1" applyFont="1"/>
    <xf numFmtId="165" fontId="7" fillId="0" borderId="0" xfId="1" applyNumberFormat="1" applyFont="1"/>
    <xf numFmtId="0" fontId="13" fillId="0" borderId="0" xfId="0" applyFont="1"/>
    <xf numFmtId="0" fontId="12" fillId="0" borderId="0" xfId="0" applyFont="1"/>
    <xf numFmtId="2" fontId="4" fillId="0" borderId="0" xfId="0" applyNumberFormat="1" applyFont="1"/>
    <xf numFmtId="0" fontId="14" fillId="0" borderId="0" xfId="0" applyFont="1"/>
    <xf numFmtId="165" fontId="14" fillId="0" borderId="0" xfId="1" applyNumberFormat="1" applyFont="1"/>
    <xf numFmtId="0" fontId="15" fillId="0" borderId="0" xfId="0" applyFont="1"/>
  </cellXfs>
  <cellStyles count="3">
    <cellStyle name="Normal" xfId="0" builtinId="0"/>
    <cellStyle name="Normal 4" xfId="2" xr:uid="{2CDEC1EB-8284-4057-B60E-3F58CFE7E215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NON-FINANCIAL CORPORATE: RATE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circulating plus fixed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Sheet1!$C$1:$Y$1</c:f>
              <c:strCache>
                <c:ptCount val="23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</c:strCache>
            </c:strRef>
          </c:cat>
          <c:val>
            <c:numRef>
              <c:f>Sheet1!$C$12:$X$12</c:f>
              <c:numCache>
                <c:formatCode>0.0%</c:formatCode>
                <c:ptCount val="22"/>
                <c:pt idx="0">
                  <c:v>5.6113490672724427E-2</c:v>
                </c:pt>
                <c:pt idx="1">
                  <c:v>4.866954138483702E-2</c:v>
                </c:pt>
                <c:pt idx="2">
                  <c:v>4.643724108965485E-2</c:v>
                </c:pt>
                <c:pt idx="3">
                  <c:v>3.9931397261523192E-2</c:v>
                </c:pt>
                <c:pt idx="4">
                  <c:v>2.785136794654057E-2</c:v>
                </c:pt>
                <c:pt idx="5">
                  <c:v>3.0547868383123924E-2</c:v>
                </c:pt>
                <c:pt idx="6">
                  <c:v>4.1174335520423141E-2</c:v>
                </c:pt>
                <c:pt idx="7">
                  <c:v>5.3866928637380504E-2</c:v>
                </c:pt>
                <c:pt idx="8">
                  <c:v>7.1666572549688085E-2</c:v>
                </c:pt>
                <c:pt idx="9">
                  <c:v>7.692454867597931E-2</c:v>
                </c:pt>
                <c:pt idx="10">
                  <c:v>6.8151509479142766E-2</c:v>
                </c:pt>
                <c:pt idx="11">
                  <c:v>5.230359762915119E-2</c:v>
                </c:pt>
                <c:pt idx="12">
                  <c:v>4.5595872935098827E-2</c:v>
                </c:pt>
                <c:pt idx="13">
                  <c:v>6.0942216799770875E-2</c:v>
                </c:pt>
                <c:pt idx="14">
                  <c:v>5.7288607091972019E-2</c:v>
                </c:pt>
                <c:pt idx="15">
                  <c:v>6.7924524014201196E-2</c:v>
                </c:pt>
                <c:pt idx="16">
                  <c:v>6.7959506619181861E-2</c:v>
                </c:pt>
                <c:pt idx="17">
                  <c:v>6.7429997608938003E-2</c:v>
                </c:pt>
                <c:pt idx="18">
                  <c:v>6.1365046210208975E-2</c:v>
                </c:pt>
                <c:pt idx="19">
                  <c:v>5.824074228213158E-2</c:v>
                </c:pt>
                <c:pt idx="20">
                  <c:v>5.6442945426950462E-2</c:v>
                </c:pt>
                <c:pt idx="21">
                  <c:v>4.9317343607326522E-2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61-42D6-BC2C-F1FF5947F98E}"/>
            </c:ext>
          </c:extLst>
        </c:ser>
        <c:ser>
          <c:idx val="1"/>
          <c:order val="1"/>
          <c:tx>
            <c:v>constant + variable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Sheet1!$C$1:$Y$1</c:f>
              <c:strCache>
                <c:ptCount val="23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</c:strCache>
            </c:strRef>
          </c:cat>
          <c:val>
            <c:numRef>
              <c:f>Sheet1!$C$21:$X$21</c:f>
              <c:numCache>
                <c:formatCode>0.0%</c:formatCode>
                <c:ptCount val="22"/>
                <c:pt idx="0">
                  <c:v>6.2706201086100422E-2</c:v>
                </c:pt>
                <c:pt idx="1">
                  <c:v>5.5139457614991116E-2</c:v>
                </c:pt>
                <c:pt idx="2">
                  <c:v>5.2304143652557956E-2</c:v>
                </c:pt>
                <c:pt idx="3">
                  <c:v>4.4952326257791851E-2</c:v>
                </c:pt>
                <c:pt idx="4">
                  <c:v>3.1339019638625142E-2</c:v>
                </c:pt>
                <c:pt idx="5">
                  <c:v>3.4423324436082973E-2</c:v>
                </c:pt>
                <c:pt idx="6">
                  <c:v>4.6271627278343767E-2</c:v>
                </c:pt>
                <c:pt idx="7">
                  <c:v>6.0493436038695614E-2</c:v>
                </c:pt>
                <c:pt idx="8">
                  <c:v>8.0240884420145972E-2</c:v>
                </c:pt>
                <c:pt idx="9">
                  <c:v>8.606226655778719E-2</c:v>
                </c:pt>
                <c:pt idx="10">
                  <c:v>7.6207889108349594E-2</c:v>
                </c:pt>
                <c:pt idx="11">
                  <c:v>5.8262067421986675E-2</c:v>
                </c:pt>
                <c:pt idx="12">
                  <c:v>5.0575263507998694E-2</c:v>
                </c:pt>
                <c:pt idx="13">
                  <c:v>6.7430892465689549E-2</c:v>
                </c:pt>
                <c:pt idx="14">
                  <c:v>6.3246931270531673E-2</c:v>
                </c:pt>
                <c:pt idx="15">
                  <c:v>7.5247956751740147E-2</c:v>
                </c:pt>
                <c:pt idx="16">
                  <c:v>7.5308705282245203E-2</c:v>
                </c:pt>
                <c:pt idx="17">
                  <c:v>7.4818552572307587E-2</c:v>
                </c:pt>
                <c:pt idx="18">
                  <c:v>6.8443218862705033E-2</c:v>
                </c:pt>
                <c:pt idx="19">
                  <c:v>6.4906610893543104E-2</c:v>
                </c:pt>
                <c:pt idx="20">
                  <c:v>6.2909943558417808E-2</c:v>
                </c:pt>
                <c:pt idx="21">
                  <c:v>5.4864570810110959E-2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A61-42D6-BC2C-F1FF5947F9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35104512"/>
        <c:axId val="457769280"/>
      </c:lineChart>
      <c:catAx>
        <c:axId val="535104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7769280"/>
        <c:crosses val="autoZero"/>
        <c:auto val="1"/>
        <c:lblAlgn val="ctr"/>
        <c:lblOffset val="100"/>
        <c:noMultiLvlLbl val="0"/>
      </c:catAx>
      <c:valAx>
        <c:axId val="457769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51045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MANUFACTURING: RATE OF PROFIT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circulating + fixed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Sheet1!$C$1:$Y$1</c:f>
              <c:strCache>
                <c:ptCount val="23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</c:strCache>
            </c:strRef>
          </c:cat>
          <c:val>
            <c:numRef>
              <c:f>Sheet1!$C$31:$X$31</c:f>
              <c:numCache>
                <c:formatCode>0.0%</c:formatCode>
                <c:ptCount val="22"/>
                <c:pt idx="0">
                  <c:v>9.1540423693625861E-2</c:v>
                </c:pt>
                <c:pt idx="1">
                  <c:v>6.8009336500965897E-2</c:v>
                </c:pt>
                <c:pt idx="2">
                  <c:v>6.2020158003039692E-2</c:v>
                </c:pt>
                <c:pt idx="3">
                  <c:v>5.6491523748391996E-2</c:v>
                </c:pt>
                <c:pt idx="4">
                  <c:v>2.3892846123329134E-2</c:v>
                </c:pt>
                <c:pt idx="5">
                  <c:v>2.4726233521432606E-2</c:v>
                </c:pt>
                <c:pt idx="6">
                  <c:v>3.8337156023833002E-2</c:v>
                </c:pt>
                <c:pt idx="7">
                  <c:v>5.5259871270289293E-2</c:v>
                </c:pt>
                <c:pt idx="8">
                  <c:v>7.9496281310246442E-2</c:v>
                </c:pt>
                <c:pt idx="9">
                  <c:v>9.5766013341203118E-2</c:v>
                </c:pt>
                <c:pt idx="10">
                  <c:v>8.2858382651055787E-2</c:v>
                </c:pt>
                <c:pt idx="11">
                  <c:v>5.9450079905809916E-2</c:v>
                </c:pt>
                <c:pt idx="12">
                  <c:v>4.1407388596414282E-2</c:v>
                </c:pt>
                <c:pt idx="13">
                  <c:v>6.9504249120733844E-2</c:v>
                </c:pt>
                <c:pt idx="14">
                  <c:v>7.0421085553568269E-2</c:v>
                </c:pt>
                <c:pt idx="15">
                  <c:v>9.3455550875830157E-2</c:v>
                </c:pt>
                <c:pt idx="16">
                  <c:v>0.10012804928287092</c:v>
                </c:pt>
                <c:pt idx="17">
                  <c:v>9.9718089833996243E-2</c:v>
                </c:pt>
                <c:pt idx="18">
                  <c:v>9.027094365917876E-2</c:v>
                </c:pt>
                <c:pt idx="19">
                  <c:v>6.9044100342571274E-2</c:v>
                </c:pt>
                <c:pt idx="20">
                  <c:v>6.3139390638856221E-2</c:v>
                </c:pt>
                <c:pt idx="21">
                  <c:v>5.4345959380526179E-2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AC8-4782-A522-4112A4FD10CC}"/>
            </c:ext>
          </c:extLst>
        </c:ser>
        <c:ser>
          <c:idx val="1"/>
          <c:order val="1"/>
          <c:tx>
            <c:v>constant + variable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Sheet1!$C$1:$Y$1</c:f>
              <c:strCache>
                <c:ptCount val="23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</c:strCache>
            </c:strRef>
          </c:cat>
          <c:val>
            <c:numRef>
              <c:f>Sheet1!$C$33:$X$33</c:f>
              <c:numCache>
                <c:formatCode>0.0%</c:formatCode>
                <c:ptCount val="22"/>
                <c:pt idx="0">
                  <c:v>0.10137787358350059</c:v>
                </c:pt>
                <c:pt idx="1">
                  <c:v>7.6191464931152572E-2</c:v>
                </c:pt>
                <c:pt idx="2">
                  <c:v>6.9961976926498137E-2</c:v>
                </c:pt>
                <c:pt idx="3">
                  <c:v>6.3741076288844456E-2</c:v>
                </c:pt>
                <c:pt idx="4">
                  <c:v>2.685464118482284E-2</c:v>
                </c:pt>
                <c:pt idx="5">
                  <c:v>2.7831300258210429E-2</c:v>
                </c:pt>
                <c:pt idx="6">
                  <c:v>4.3492741471376481E-2</c:v>
                </c:pt>
                <c:pt idx="7">
                  <c:v>6.2685812097864294E-2</c:v>
                </c:pt>
                <c:pt idx="8">
                  <c:v>8.968030250301752E-2</c:v>
                </c:pt>
                <c:pt idx="9">
                  <c:v>0.10841326418013895</c:v>
                </c:pt>
                <c:pt idx="10">
                  <c:v>9.2625333885947098E-2</c:v>
                </c:pt>
                <c:pt idx="11">
                  <c:v>6.6099546603563722E-2</c:v>
                </c:pt>
                <c:pt idx="12">
                  <c:v>4.5962908737653747E-2</c:v>
                </c:pt>
                <c:pt idx="13">
                  <c:v>7.7172219689710247E-2</c:v>
                </c:pt>
                <c:pt idx="14">
                  <c:v>7.7998629236478989E-2</c:v>
                </c:pt>
                <c:pt idx="15">
                  <c:v>0.10358381036897822</c:v>
                </c:pt>
                <c:pt idx="16">
                  <c:v>0.11057042864483937</c:v>
                </c:pt>
                <c:pt idx="17">
                  <c:v>0.1110237399844969</c:v>
                </c:pt>
                <c:pt idx="18">
                  <c:v>0.10077203991215158</c:v>
                </c:pt>
                <c:pt idx="19">
                  <c:v>7.7074971716079008E-2</c:v>
                </c:pt>
                <c:pt idx="20">
                  <c:v>7.0566296706816189E-2</c:v>
                </c:pt>
                <c:pt idx="21">
                  <c:v>6.110706489551166E-2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AC8-4782-A522-4112A4FD10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70570504"/>
        <c:axId val="470568208"/>
      </c:lineChart>
      <c:catAx>
        <c:axId val="470570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0568208"/>
        <c:crosses val="autoZero"/>
        <c:auto val="1"/>
        <c:lblAlgn val="ctr"/>
        <c:lblOffset val="100"/>
        <c:noMultiLvlLbl val="0"/>
      </c:catAx>
      <c:valAx>
        <c:axId val="470568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05705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VALUE COMPOSITION OF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corporate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Sheet1!$C$1:$Y$1</c:f>
              <c:strCache>
                <c:ptCount val="23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</c:strCache>
            </c:strRef>
          </c:cat>
          <c:val>
            <c:numRef>
              <c:f>Sheet1!$C$38:$X$38</c:f>
              <c:numCache>
                <c:formatCode>0.0%</c:formatCode>
                <c:ptCount val="22"/>
                <c:pt idx="0">
                  <c:v>11.436555424442702</c:v>
                </c:pt>
                <c:pt idx="1">
                  <c:v>10.874340647029573</c:v>
                </c:pt>
                <c:pt idx="2">
                  <c:v>10.619621691115519</c:v>
                </c:pt>
                <c:pt idx="3">
                  <c:v>10.449952615474562</c:v>
                </c:pt>
                <c:pt idx="4">
                  <c:v>10.645941485118147</c:v>
                </c:pt>
                <c:pt idx="5">
                  <c:v>10.894997843899697</c:v>
                </c:pt>
                <c:pt idx="6">
                  <c:v>10.841904976683832</c:v>
                </c:pt>
                <c:pt idx="7">
                  <c:v>11.271232832765532</c:v>
                </c:pt>
                <c:pt idx="8">
                  <c:v>12.155062452017633</c:v>
                </c:pt>
                <c:pt idx="9">
                  <c:v>12.345300635966801</c:v>
                </c:pt>
                <c:pt idx="10">
                  <c:v>12.621857156846412</c:v>
                </c:pt>
                <c:pt idx="11">
                  <c:v>13.743374274509778</c:v>
                </c:pt>
                <c:pt idx="12">
                  <c:v>12.703643075207681</c:v>
                </c:pt>
                <c:pt idx="13">
                  <c:v>13.75548751356248</c:v>
                </c:pt>
                <c:pt idx="14">
                  <c:v>14.679343665504899</c:v>
                </c:pt>
                <c:pt idx="15">
                  <c:v>14.514781694497064</c:v>
                </c:pt>
                <c:pt idx="16">
                  <c:v>14.403256572340741</c:v>
                </c:pt>
                <c:pt idx="17">
                  <c:v>14.310670381130361</c:v>
                </c:pt>
                <c:pt idx="18">
                  <c:v>12.985975077661582</c:v>
                </c:pt>
                <c:pt idx="19">
                  <c:v>12.810605958841267</c:v>
                </c:pt>
                <c:pt idx="20">
                  <c:v>12.808929021697629</c:v>
                </c:pt>
                <c:pt idx="21">
                  <c:v>12.682621467556045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21-44B0-B682-78357538CD6C}"/>
            </c:ext>
          </c:extLst>
        </c:ser>
        <c:ser>
          <c:idx val="1"/>
          <c:order val="1"/>
          <c:tx>
            <c:v>manufacturing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Sheet1!$C$1:$Y$1</c:f>
              <c:strCache>
                <c:ptCount val="23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</c:strCache>
            </c:strRef>
          </c:cat>
          <c:val>
            <c:numRef>
              <c:f>Sheet1!$C$39:$X$39</c:f>
              <c:numCache>
                <c:formatCode>0.0%</c:formatCode>
                <c:ptCount val="22"/>
                <c:pt idx="0">
                  <c:v>11.741128132411385</c:v>
                </c:pt>
                <c:pt idx="1">
                  <c:v>12.553634385814696</c:v>
                </c:pt>
                <c:pt idx="2">
                  <c:v>12.385141436251029</c:v>
                </c:pt>
                <c:pt idx="3">
                  <c:v>12.303901267418192</c:v>
                </c:pt>
                <c:pt idx="4">
                  <c:v>12.993373353771641</c:v>
                </c:pt>
                <c:pt idx="5">
                  <c:v>13.458091187201624</c:v>
                </c:pt>
                <c:pt idx="6">
                  <c:v>13.32379824874533</c:v>
                </c:pt>
                <c:pt idx="7">
                  <c:v>13.809151443953484</c:v>
                </c:pt>
                <c:pt idx="8">
                  <c:v>15.018254992969213</c:v>
                </c:pt>
                <c:pt idx="9">
                  <c:v>15.209309134474177</c:v>
                </c:pt>
                <c:pt idx="10">
                  <c:v>16.541979511822333</c:v>
                </c:pt>
                <c:pt idx="11">
                  <c:v>18.547734432069351</c:v>
                </c:pt>
                <c:pt idx="12">
                  <c:v>16.920046230633691</c:v>
                </c:pt>
                <c:pt idx="13">
                  <c:v>18.200612763700324</c:v>
                </c:pt>
                <c:pt idx="14">
                  <c:v>19.87320422135539</c:v>
                </c:pt>
                <c:pt idx="15">
                  <c:v>19.747175405673275</c:v>
                </c:pt>
                <c:pt idx="16">
                  <c:v>20.038441254611069</c:v>
                </c:pt>
                <c:pt idx="17">
                  <c:v>19.280924493926868</c:v>
                </c:pt>
                <c:pt idx="18">
                  <c:v>16.995111607821258</c:v>
                </c:pt>
                <c:pt idx="19">
                  <c:v>17.015111835652174</c:v>
                </c:pt>
                <c:pt idx="20">
                  <c:v>17.515815324742281</c:v>
                </c:pt>
                <c:pt idx="21">
                  <c:v>17.066747905826229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B21-44B0-B682-78357538CD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6117392"/>
        <c:axId val="142315944"/>
      </c:lineChart>
      <c:catAx>
        <c:axId val="76117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315944"/>
        <c:crosses val="autoZero"/>
        <c:auto val="1"/>
        <c:lblAlgn val="ctr"/>
        <c:lblOffset val="100"/>
        <c:noMultiLvlLbl val="0"/>
      </c:catAx>
      <c:valAx>
        <c:axId val="142315944"/>
        <c:scaling>
          <c:orientation val="minMax"/>
          <c:min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1173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corporate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Sheet1!$C$1:$X$1</c:f>
              <c:strCache>
                <c:ptCount val="22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</c:strCache>
            </c:strRef>
          </c:cat>
          <c:val>
            <c:numRef>
              <c:f>Sheet1!$C$41:$X$41</c:f>
              <c:numCache>
                <c:formatCode>0.0%</c:formatCode>
                <c:ptCount val="22"/>
                <c:pt idx="0">
                  <c:v>1.1273857876888924</c:v>
                </c:pt>
                <c:pt idx="1">
                  <c:v>0.99948178831937429</c:v>
                </c:pt>
                <c:pt idx="2">
                  <c:v>0.93856836846261915</c:v>
                </c:pt>
                <c:pt idx="3">
                  <c:v>0.8304589097560876</c:v>
                </c:pt>
                <c:pt idx="4">
                  <c:v>0.74127653659520631</c:v>
                </c:pt>
                <c:pt idx="5">
                  <c:v>0.81446059393401271</c:v>
                </c:pt>
                <c:pt idx="6">
                  <c:v>0.88625988716556592</c:v>
                </c:pt>
                <c:pt idx="7">
                  <c:v>1.0153279242360733</c:v>
                </c:pt>
                <c:pt idx="8">
                  <c:v>1.1729281571791041</c:v>
                </c:pt>
                <c:pt idx="9">
                  <c:v>1.2353918139432938</c:v>
                </c:pt>
                <c:pt idx="10">
                  <c:v>1.1530846077465999</c:v>
                </c:pt>
                <c:pt idx="11">
                  <c:v>1.1331422804815043</c:v>
                </c:pt>
                <c:pt idx="12">
                  <c:v>0.96283011991723177</c:v>
                </c:pt>
                <c:pt idx="13">
                  <c:v>1.2586098879654664</c:v>
                </c:pt>
                <c:pt idx="14">
                  <c:v>1.3537608571417878</c:v>
                </c:pt>
                <c:pt idx="15">
                  <c:v>1.4037264025950078</c:v>
                </c:pt>
                <c:pt idx="16">
                  <c:v>1.3901565099761959</c:v>
                </c:pt>
                <c:pt idx="17">
                  <c:v>1.3679690426049111</c:v>
                </c:pt>
                <c:pt idx="18">
                  <c:v>1.2345284806999284</c:v>
                </c:pt>
                <c:pt idx="19">
                  <c:v>1.1328458452969949</c:v>
                </c:pt>
                <c:pt idx="20">
                  <c:v>1.0834615454107206</c:v>
                </c:pt>
                <c:pt idx="21">
                  <c:v>1.0407412416816821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FC-4818-9936-C83B73956E9B}"/>
            </c:ext>
          </c:extLst>
        </c:ser>
        <c:ser>
          <c:idx val="1"/>
          <c:order val="1"/>
          <c:tx>
            <c:v>manufacturing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Sheet1!$C$1:$X$1</c:f>
              <c:strCache>
                <c:ptCount val="22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</c:strCache>
            </c:strRef>
          </c:cat>
          <c:val>
            <c:numRef>
              <c:f>Sheet1!$C$42:$X$42</c:f>
              <c:numCache>
                <c:formatCode>0.0%</c:formatCode>
                <c:ptCount val="22"/>
                <c:pt idx="0">
                  <c:v>1.6026253180650785</c:v>
                </c:pt>
                <c:pt idx="1">
                  <c:v>1.7182208813060711</c:v>
                </c:pt>
                <c:pt idx="2">
                  <c:v>1.6277294086086194</c:v>
                </c:pt>
                <c:pt idx="3">
                  <c:v>1.574676683871975</c:v>
                </c:pt>
                <c:pt idx="4">
                  <c:v>1.158409775675856</c:v>
                </c:pt>
                <c:pt idx="5">
                  <c:v>1.1684756758433315</c:v>
                </c:pt>
                <c:pt idx="6">
                  <c:v>1.2988128388475155</c:v>
                </c:pt>
                <c:pt idx="7">
                  <c:v>1.6288291591001429</c:v>
                </c:pt>
                <c:pt idx="8">
                  <c:v>2.2594584892913745</c:v>
                </c:pt>
                <c:pt idx="9">
                  <c:v>2.5581398159095103</c:v>
                </c:pt>
                <c:pt idx="10">
                  <c:v>2.586548901802455</c:v>
                </c:pt>
                <c:pt idx="11">
                  <c:v>2.429722643575301</c:v>
                </c:pt>
                <c:pt idx="12">
                  <c:v>1.875968608143703</c:v>
                </c:pt>
                <c:pt idx="13">
                  <c:v>2.62188939705762</c:v>
                </c:pt>
                <c:pt idx="14">
                  <c:v>2.8554291188225593</c:v>
                </c:pt>
                <c:pt idx="15">
                  <c:v>3.3780150774411277</c:v>
                </c:pt>
                <c:pt idx="16">
                  <c:v>3.4967512823871902</c:v>
                </c:pt>
                <c:pt idx="17">
                  <c:v>3.35556363717044</c:v>
                </c:pt>
                <c:pt idx="18">
                  <c:v>2.9430293587295866</c:v>
                </c:pt>
                <c:pt idx="19">
                  <c:v>2.4095027127116175</c:v>
                </c:pt>
                <c:pt idx="20">
                  <c:v>2.3402169451809423</c:v>
                </c:pt>
                <c:pt idx="21">
                  <c:v>2.0636972447589788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FFC-4818-9936-C83B73956E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2729088"/>
        <c:axId val="552731056"/>
      </c:lineChart>
      <c:catAx>
        <c:axId val="552729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2731056"/>
        <c:crosses val="autoZero"/>
        <c:auto val="1"/>
        <c:lblAlgn val="ctr"/>
        <c:lblOffset val="100"/>
        <c:noMultiLvlLbl val="0"/>
      </c:catAx>
      <c:valAx>
        <c:axId val="552731056"/>
        <c:scaling>
          <c:orientation val="minMax"/>
          <c:max val="3.5"/>
          <c:min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2729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 SHARE OF TOTAL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manufacturing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Sheet1!$C$1:$Y$1</c:f>
              <c:strCache>
                <c:ptCount val="23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</c:strCache>
            </c:strRef>
          </c:cat>
          <c:val>
            <c:numRef>
              <c:f>Sheet1!$C$37:$X$37</c:f>
              <c:numCache>
                <c:formatCode>0.0%</c:formatCode>
                <c:ptCount val="22"/>
                <c:pt idx="0">
                  <c:v>0.28745818289504821</c:v>
                </c:pt>
                <c:pt idx="1">
                  <c:v>0.28342410719292366</c:v>
                </c:pt>
                <c:pt idx="2">
                  <c:v>0.28349069494049267</c:v>
                </c:pt>
                <c:pt idx="3">
                  <c:v>0.28295012936907216</c:v>
                </c:pt>
                <c:pt idx="4">
                  <c:v>0.27179313592958632</c:v>
                </c:pt>
                <c:pt idx="5">
                  <c:v>0.26948664105836462</c:v>
                </c:pt>
                <c:pt idx="6">
                  <c:v>0.27372903455092162</c:v>
                </c:pt>
                <c:pt idx="7">
                  <c:v>0.2731635299244603</c:v>
                </c:pt>
                <c:pt idx="8">
                  <c:v>0.26765081139752589</c:v>
                </c:pt>
                <c:pt idx="9">
                  <c:v>0.26771156984631156</c:v>
                </c:pt>
                <c:pt idx="10">
                  <c:v>0.2617320686245076</c:v>
                </c:pt>
                <c:pt idx="11">
                  <c:v>0.24718859232605453</c:v>
                </c:pt>
                <c:pt idx="12">
                  <c:v>0.24644586618073744</c:v>
                </c:pt>
                <c:pt idx="13">
                  <c:v>0.24882135868663247</c:v>
                </c:pt>
                <c:pt idx="14">
                  <c:v>0.24818353899381385</c:v>
                </c:pt>
                <c:pt idx="15">
                  <c:v>0.24699871154117087</c:v>
                </c:pt>
                <c:pt idx="16">
                  <c:v>0.24396489259315357</c:v>
                </c:pt>
                <c:pt idx="17">
                  <c:v>0.24645124309661812</c:v>
                </c:pt>
                <c:pt idx="18">
                  <c:v>0.25209843171261848</c:v>
                </c:pt>
                <c:pt idx="19">
                  <c:v>0.25213309373066156</c:v>
                </c:pt>
                <c:pt idx="20">
                  <c:v>0.25003211911532908</c:v>
                </c:pt>
                <c:pt idx="21">
                  <c:v>0.25480713223057844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30F-4A4B-AE6D-1967ACEC0327}"/>
            </c:ext>
          </c:extLst>
        </c:ser>
        <c:ser>
          <c:idx val="1"/>
          <c:order val="1"/>
          <c:tx>
            <c:v>corporate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Sheet1!$C$1:$Y$1</c:f>
              <c:strCache>
                <c:ptCount val="23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  <c:pt idx="20">
                  <c:v>2017</c:v>
                </c:pt>
                <c:pt idx="21">
                  <c:v>2018</c:v>
                </c:pt>
                <c:pt idx="22">
                  <c:v>2019</c:v>
                </c:pt>
              </c:strCache>
            </c:strRef>
          </c:cat>
          <c:val>
            <c:numRef>
              <c:f>Sheet1!$C$13:$X$13</c:f>
              <c:numCache>
                <c:formatCode>0.0%</c:formatCode>
                <c:ptCount val="22"/>
                <c:pt idx="0">
                  <c:v>0.28200068707609588</c:v>
                </c:pt>
                <c:pt idx="1">
                  <c:v>0.28902845527174964</c:v>
                </c:pt>
                <c:pt idx="2">
                  <c:v>0.28686207454065171</c:v>
                </c:pt>
                <c:pt idx="3">
                  <c:v>0.28748298015841489</c:v>
                </c:pt>
                <c:pt idx="4">
                  <c:v>0.27702026944060093</c:v>
                </c:pt>
                <c:pt idx="5">
                  <c:v>0.2741046100859531</c:v>
                </c:pt>
                <c:pt idx="6">
                  <c:v>0.27359369082743656</c:v>
                </c:pt>
                <c:pt idx="7">
                  <c:v>0.27049969484006398</c:v>
                </c:pt>
                <c:pt idx="8">
                  <c:v>0.26472699078646078</c:v>
                </c:pt>
                <c:pt idx="9">
                  <c:v>0.26212356028695466</c:v>
                </c:pt>
                <c:pt idx="10">
                  <c:v>0.26176743264294094</c:v>
                </c:pt>
                <c:pt idx="11">
                  <c:v>0.24782807286516245</c:v>
                </c:pt>
                <c:pt idx="12">
                  <c:v>0.24562680534106771</c:v>
                </c:pt>
                <c:pt idx="13">
                  <c:v>0.24573483303698782</c:v>
                </c:pt>
                <c:pt idx="14">
                  <c:v>0.24405025683184542</c:v>
                </c:pt>
                <c:pt idx="15">
                  <c:v>0.24733051287291136</c:v>
                </c:pt>
                <c:pt idx="16">
                  <c:v>0.24702717303040519</c:v>
                </c:pt>
                <c:pt idx="17">
                  <c:v>0.24727744260139456</c:v>
                </c:pt>
                <c:pt idx="18">
                  <c:v>0.25343884930143801</c:v>
                </c:pt>
                <c:pt idx="19">
                  <c:v>0.25208589379397206</c:v>
                </c:pt>
                <c:pt idx="20">
                  <c:v>0.25276213136522452</c:v>
                </c:pt>
                <c:pt idx="21">
                  <c:v>0.2520636279768122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30F-4A4B-AE6D-1967ACEC0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4804288"/>
        <c:axId val="484805928"/>
      </c:lineChart>
      <c:catAx>
        <c:axId val="4848042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805928"/>
        <c:crosses val="autoZero"/>
        <c:auto val="1"/>
        <c:lblAlgn val="ctr"/>
        <c:lblOffset val="100"/>
        <c:noMultiLvlLbl val="0"/>
      </c:catAx>
      <c:valAx>
        <c:axId val="484805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4804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342899</xdr:colOff>
      <xdr:row>50</xdr:row>
      <xdr:rowOff>157161</xdr:rowOff>
    </xdr:from>
    <xdr:to>
      <xdr:col>5</xdr:col>
      <xdr:colOff>323850</xdr:colOff>
      <xdr:row>67</xdr:row>
      <xdr:rowOff>123825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F801F9B-19A0-46C8-895F-F072BC47DE8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342900</xdr:colOff>
      <xdr:row>51</xdr:row>
      <xdr:rowOff>23811</xdr:rowOff>
    </xdr:from>
    <xdr:to>
      <xdr:col>13</xdr:col>
      <xdr:colOff>333375</xdr:colOff>
      <xdr:row>68</xdr:row>
      <xdr:rowOff>47625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9007F86-02F1-465D-8854-E41A12D6C6D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390524</xdr:colOff>
      <xdr:row>50</xdr:row>
      <xdr:rowOff>176212</xdr:rowOff>
    </xdr:from>
    <xdr:to>
      <xdr:col>22</xdr:col>
      <xdr:colOff>47624</xdr:colOff>
      <xdr:row>67</xdr:row>
      <xdr:rowOff>133350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296BFA5C-D230-4EFF-B6C0-1FC9BDD0D8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22</xdr:col>
      <xdr:colOff>190499</xdr:colOff>
      <xdr:row>51</xdr:row>
      <xdr:rowOff>52387</xdr:rowOff>
    </xdr:from>
    <xdr:to>
      <xdr:col>30</xdr:col>
      <xdr:colOff>600075</xdr:colOff>
      <xdr:row>67</xdr:row>
      <xdr:rowOff>47625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C1DD792F-3EE1-4C5C-8185-6366F15FE4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24</xdr:col>
      <xdr:colOff>200025</xdr:colOff>
      <xdr:row>3</xdr:row>
      <xdr:rowOff>23811</xdr:rowOff>
    </xdr:from>
    <xdr:to>
      <xdr:col>32</xdr:col>
      <xdr:colOff>314325</xdr:colOff>
      <xdr:row>18</xdr:row>
      <xdr:rowOff>47624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7098731-EAF6-4730-ACBF-556797DCC2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3A8BA-74F1-4B66-8850-3574A1AC954E}">
  <dimension ref="A1:AG75"/>
  <sheetViews>
    <sheetView tabSelected="1" topLeftCell="A46" workbookViewId="0"/>
  </sheetViews>
  <sheetFormatPr defaultRowHeight="15" x14ac:dyDescent="0.25"/>
  <cols>
    <col min="1" max="1" width="32.7109375" customWidth="1"/>
    <col min="4" max="20" width="9.28515625" bestFit="1" customWidth="1"/>
    <col min="21" max="24" width="10.140625" bestFit="1" customWidth="1"/>
  </cols>
  <sheetData>
    <row r="1" spans="1:25" x14ac:dyDescent="0.25">
      <c r="A1" s="25" t="s">
        <v>55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28</v>
      </c>
    </row>
    <row r="3" spans="1:25" x14ac:dyDescent="0.25">
      <c r="A3" t="s">
        <v>22</v>
      </c>
    </row>
    <row r="4" spans="1:25" x14ac:dyDescent="0.25">
      <c r="A4" t="s">
        <v>23</v>
      </c>
      <c r="C4">
        <v>6744.5</v>
      </c>
      <c r="D4">
        <v>7105.4</v>
      </c>
      <c r="E4">
        <v>7518.8</v>
      </c>
      <c r="F4">
        <v>8051</v>
      </c>
      <c r="G4">
        <v>8444.2999999999993</v>
      </c>
      <c r="H4">
        <v>8706.6</v>
      </c>
      <c r="I4">
        <v>8969.2999999999993</v>
      </c>
      <c r="J4">
        <v>9703.2999999999993</v>
      </c>
      <c r="K4">
        <v>10566.4</v>
      </c>
      <c r="L4">
        <v>11427.2</v>
      </c>
      <c r="M4">
        <v>12067.1</v>
      </c>
      <c r="N4">
        <v>12863.7</v>
      </c>
      <c r="O4">
        <v>12509.5</v>
      </c>
      <c r="P4">
        <v>12901.5</v>
      </c>
      <c r="Q4">
        <v>13555.7</v>
      </c>
      <c r="R4">
        <v>14055.1</v>
      </c>
      <c r="S4">
        <v>14647.4</v>
      </c>
      <c r="T4">
        <v>15365.9</v>
      </c>
      <c r="U4">
        <v>15649</v>
      </c>
      <c r="V4">
        <v>16036.8</v>
      </c>
      <c r="W4">
        <v>16752.400000000001</v>
      </c>
      <c r="X4">
        <v>17545.3</v>
      </c>
    </row>
    <row r="5" spans="1:25" x14ac:dyDescent="0.25">
      <c r="A5" t="s">
        <v>43</v>
      </c>
      <c r="C5">
        <v>4608</v>
      </c>
      <c r="D5">
        <v>4873.3</v>
      </c>
      <c r="E5">
        <v>5169.8</v>
      </c>
      <c r="F5">
        <v>5512.6</v>
      </c>
      <c r="G5">
        <v>5466</v>
      </c>
      <c r="H5">
        <v>5539.2</v>
      </c>
      <c r="I5">
        <v>5723.9</v>
      </c>
      <c r="J5">
        <v>6122.8</v>
      </c>
      <c r="K5">
        <v>6559.8</v>
      </c>
      <c r="L5">
        <v>7002.2</v>
      </c>
      <c r="M5">
        <v>7219.7</v>
      </c>
      <c r="N5">
        <v>7286.7</v>
      </c>
      <c r="O5">
        <v>6864.6</v>
      </c>
      <c r="P5">
        <v>7243.2</v>
      </c>
      <c r="Q5">
        <v>7615.3</v>
      </c>
      <c r="R5">
        <v>8059.1</v>
      </c>
      <c r="S5">
        <v>8374.1</v>
      </c>
      <c r="T5">
        <v>8786.9</v>
      </c>
      <c r="U5">
        <v>9139</v>
      </c>
      <c r="V5">
        <v>9238</v>
      </c>
      <c r="W5">
        <v>9607.2999999999993</v>
      </c>
      <c r="X5">
        <v>10063.1</v>
      </c>
    </row>
    <row r="6" spans="1:25" x14ac:dyDescent="0.25">
      <c r="A6" t="s">
        <v>24</v>
      </c>
      <c r="C6" s="22">
        <v>4.2352421992627596</v>
      </c>
      <c r="D6" s="22">
        <v>4.1645747565016569</v>
      </c>
      <c r="E6" s="22">
        <v>4.108796851754092</v>
      </c>
      <c r="F6" s="22">
        <v>4.1035849396505135</v>
      </c>
      <c r="G6" s="22">
        <v>4.0191841032919742</v>
      </c>
      <c r="H6" s="22">
        <v>3.9566379429519376</v>
      </c>
      <c r="I6" s="22">
        <v>3.8738707435719251</v>
      </c>
      <c r="J6" s="22">
        <v>3.8968907361521863</v>
      </c>
      <c r="K6" s="22">
        <v>4.0266365353980653</v>
      </c>
      <c r="L6" s="22">
        <v>3.97930366165986</v>
      </c>
      <c r="M6" s="22">
        <v>4.0136178390378054</v>
      </c>
      <c r="N6" s="22">
        <v>4.1909939446656184</v>
      </c>
      <c r="O6" s="22">
        <v>3.7535158587672051</v>
      </c>
      <c r="P6" s="22">
        <v>3.9770392531449366</v>
      </c>
      <c r="Q6" s="22">
        <v>4.2210425698972447</v>
      </c>
      <c r="R6" s="22">
        <v>4.2415529349410361</v>
      </c>
      <c r="S6" s="22">
        <v>4.1838068896152878</v>
      </c>
      <c r="T6" s="22">
        <v>4.182799611838913</v>
      </c>
      <c r="U6" s="22">
        <v>3.9368130181148295</v>
      </c>
      <c r="V6" s="22">
        <v>3.8952612242356306</v>
      </c>
      <c r="W6" s="22">
        <v>3.9121186266144923</v>
      </c>
      <c r="X6" s="22">
        <v>3.8982212628760351</v>
      </c>
    </row>
    <row r="7" spans="1:25" x14ac:dyDescent="0.25">
      <c r="A7" t="s">
        <v>25</v>
      </c>
      <c r="C7" s="2">
        <v>11981</v>
      </c>
      <c r="D7" s="2">
        <v>12772</v>
      </c>
      <c r="E7" s="2">
        <v>13183</v>
      </c>
      <c r="F7" s="2">
        <v>14058</v>
      </c>
      <c r="G7" s="2">
        <v>13665</v>
      </c>
      <c r="H7" s="2">
        <v>13737</v>
      </c>
      <c r="I7" s="2">
        <v>13909</v>
      </c>
      <c r="J7" s="2">
        <v>15001</v>
      </c>
      <c r="K7" s="2">
        <v>16463</v>
      </c>
      <c r="L7" s="2">
        <v>17435</v>
      </c>
      <c r="M7" s="2">
        <v>18411</v>
      </c>
      <c r="N7" s="2">
        <v>18943</v>
      </c>
      <c r="O7" s="2">
        <v>16339</v>
      </c>
      <c r="P7" s="2">
        <v>18035</v>
      </c>
      <c r="Q7" s="2">
        <v>19875</v>
      </c>
      <c r="R7" s="2">
        <v>21115</v>
      </c>
      <c r="S7" s="2">
        <v>21689</v>
      </c>
      <c r="T7" s="2">
        <v>22758</v>
      </c>
      <c r="U7" s="2">
        <v>22573</v>
      </c>
      <c r="V7" s="2">
        <v>22633</v>
      </c>
      <c r="W7" s="2">
        <v>23747</v>
      </c>
      <c r="X7" s="2">
        <v>24654</v>
      </c>
    </row>
    <row r="8" spans="1:25" x14ac:dyDescent="0.25">
      <c r="A8" t="s">
        <v>44</v>
      </c>
      <c r="C8">
        <v>762</v>
      </c>
      <c r="D8">
        <v>742.5</v>
      </c>
      <c r="E8">
        <v>756.1</v>
      </c>
      <c r="F8">
        <v>728</v>
      </c>
      <c r="G8">
        <v>660.7</v>
      </c>
      <c r="H8">
        <v>728.8</v>
      </c>
      <c r="I8">
        <v>822.3</v>
      </c>
      <c r="J8">
        <v>980</v>
      </c>
      <c r="K8">
        <v>1144.4000000000001</v>
      </c>
      <c r="L8">
        <v>1281.4000000000001</v>
      </c>
      <c r="M8">
        <v>1237.4000000000001</v>
      </c>
      <c r="N8">
        <v>1180</v>
      </c>
      <c r="O8">
        <v>1050.4000000000001</v>
      </c>
      <c r="P8">
        <v>1318.6</v>
      </c>
      <c r="Q8">
        <v>1402.4</v>
      </c>
      <c r="R8">
        <v>1525.1</v>
      </c>
      <c r="S8">
        <v>1584.3</v>
      </c>
      <c r="T8">
        <v>1643.8</v>
      </c>
      <c r="U8">
        <v>1658.9</v>
      </c>
      <c r="V8">
        <v>1578.2</v>
      </c>
      <c r="W8">
        <v>1578.2</v>
      </c>
      <c r="X8">
        <v>1603.9</v>
      </c>
    </row>
    <row r="9" spans="1:25" x14ac:dyDescent="0.25">
      <c r="A9" t="s">
        <v>30</v>
      </c>
      <c r="C9" s="2">
        <f t="shared" ref="C9:X9" si="0">(C7-C8)/C6</f>
        <v>2648.9630278884456</v>
      </c>
      <c r="D9" s="2">
        <f t="shared" si="0"/>
        <v>2888.5302109704639</v>
      </c>
      <c r="E9" s="2">
        <f t="shared" si="0"/>
        <v>3024.4620136658291</v>
      </c>
      <c r="F9" s="2">
        <f t="shared" si="0"/>
        <v>3248.3792089204967</v>
      </c>
      <c r="G9" s="2">
        <f t="shared" si="0"/>
        <v>3235.5571841928386</v>
      </c>
      <c r="H9" s="2">
        <f t="shared" si="0"/>
        <v>3287.6902530775774</v>
      </c>
      <c r="I9" s="2">
        <f t="shared" si="0"/>
        <v>3378.1973809310252</v>
      </c>
      <c r="J9" s="2">
        <f t="shared" si="0"/>
        <v>3597.9966977068548</v>
      </c>
      <c r="K9" s="2">
        <f t="shared" si="0"/>
        <v>3804.3165469082087</v>
      </c>
      <c r="L9" s="2">
        <f t="shared" si="0"/>
        <v>4059.4036980987671</v>
      </c>
      <c r="M9" s="2">
        <f t="shared" si="0"/>
        <v>4278.8328856234775</v>
      </c>
      <c r="N9" s="2">
        <f t="shared" si="0"/>
        <v>4238.3740550637413</v>
      </c>
      <c r="O9" s="2">
        <f t="shared" si="0"/>
        <v>4073.1411762361245</v>
      </c>
      <c r="P9" s="2">
        <f t="shared" si="0"/>
        <v>4203.2273095572591</v>
      </c>
      <c r="Q9" s="2">
        <f t="shared" si="0"/>
        <v>4376.3121774082674</v>
      </c>
      <c r="R9" s="2">
        <f t="shared" si="0"/>
        <v>4618.5678454281342</v>
      </c>
      <c r="S9" s="2">
        <f t="shared" si="0"/>
        <v>4805.3604122843926</v>
      </c>
      <c r="T9" s="2">
        <f t="shared" si="0"/>
        <v>5047.863144157991</v>
      </c>
      <c r="U9" s="2">
        <f t="shared" si="0"/>
        <v>5312.4443309260496</v>
      </c>
      <c r="V9" s="2">
        <f t="shared" si="0"/>
        <v>5405.234408670909</v>
      </c>
      <c r="W9" s="2">
        <f t="shared" si="0"/>
        <v>5666.6993299190044</v>
      </c>
      <c r="X9" s="2">
        <f t="shared" si="0"/>
        <v>5912.9788807816576</v>
      </c>
    </row>
    <row r="10" spans="1:25" x14ac:dyDescent="0.25">
      <c r="A10" t="s">
        <v>26</v>
      </c>
      <c r="C10" s="2">
        <f t="shared" ref="C10:X10" si="1">C4+C9</f>
        <v>9393.4630278884451</v>
      </c>
      <c r="D10" s="2">
        <f t="shared" si="1"/>
        <v>9993.930210970464</v>
      </c>
      <c r="E10" s="2">
        <f t="shared" si="1"/>
        <v>10543.26201366583</v>
      </c>
      <c r="F10" s="2">
        <f t="shared" si="1"/>
        <v>11299.379208920496</v>
      </c>
      <c r="G10" s="2">
        <f t="shared" si="1"/>
        <v>11679.857184192839</v>
      </c>
      <c r="H10" s="2">
        <f t="shared" si="1"/>
        <v>11994.290253077577</v>
      </c>
      <c r="I10" s="2">
        <f t="shared" si="1"/>
        <v>12347.497380931025</v>
      </c>
      <c r="J10" s="2">
        <f t="shared" si="1"/>
        <v>13301.296697706854</v>
      </c>
      <c r="K10" s="2">
        <f t="shared" si="1"/>
        <v>14370.716546908208</v>
      </c>
      <c r="L10" s="2">
        <f t="shared" si="1"/>
        <v>15486.603698098768</v>
      </c>
      <c r="M10" s="2">
        <f t="shared" si="1"/>
        <v>16345.932885623479</v>
      </c>
      <c r="N10" s="2">
        <f t="shared" si="1"/>
        <v>17102.074055063742</v>
      </c>
      <c r="O10" s="2">
        <f t="shared" si="1"/>
        <v>16582.641176236124</v>
      </c>
      <c r="P10" s="2">
        <f t="shared" si="1"/>
        <v>17104.72730955726</v>
      </c>
      <c r="Q10" s="2">
        <f t="shared" si="1"/>
        <v>17932.012177408269</v>
      </c>
      <c r="R10" s="2">
        <f t="shared" si="1"/>
        <v>18673.667845428135</v>
      </c>
      <c r="S10" s="2">
        <f t="shared" si="1"/>
        <v>19452.760412284391</v>
      </c>
      <c r="T10" s="2">
        <f t="shared" si="1"/>
        <v>20413.763144157991</v>
      </c>
      <c r="U10" s="2">
        <f t="shared" si="1"/>
        <v>20961.44433092605</v>
      </c>
      <c r="V10" s="2">
        <f t="shared" si="1"/>
        <v>21442.034408670908</v>
      </c>
      <c r="W10" s="2">
        <f t="shared" si="1"/>
        <v>22419.099329919005</v>
      </c>
      <c r="X10" s="2">
        <f t="shared" si="1"/>
        <v>23458.278880781658</v>
      </c>
    </row>
    <row r="11" spans="1:25" x14ac:dyDescent="0.25">
      <c r="A11" t="s">
        <v>45</v>
      </c>
      <c r="C11">
        <v>527.1</v>
      </c>
      <c r="D11">
        <v>486.4</v>
      </c>
      <c r="E11">
        <v>489.6</v>
      </c>
      <c r="F11">
        <v>451.2</v>
      </c>
      <c r="G11">
        <v>325.3</v>
      </c>
      <c r="H11">
        <v>366.4</v>
      </c>
      <c r="I11">
        <v>508.4</v>
      </c>
      <c r="J11">
        <v>716.5</v>
      </c>
      <c r="K11">
        <v>1029.9000000000001</v>
      </c>
      <c r="L11">
        <v>1191.3</v>
      </c>
      <c r="M11">
        <v>1114</v>
      </c>
      <c r="N11">
        <v>894.5</v>
      </c>
      <c r="O11">
        <v>756.1</v>
      </c>
      <c r="P11">
        <v>1042.4000000000001</v>
      </c>
      <c r="Q11">
        <v>1027.3</v>
      </c>
      <c r="R11">
        <v>1268.4000000000001</v>
      </c>
      <c r="S11">
        <v>1322</v>
      </c>
      <c r="T11">
        <v>1376.5</v>
      </c>
      <c r="U11">
        <v>1286.3</v>
      </c>
      <c r="V11">
        <v>1248.8</v>
      </c>
      <c r="W11">
        <v>1265.4000000000001</v>
      </c>
      <c r="X11">
        <v>1156.9000000000001</v>
      </c>
    </row>
    <row r="12" spans="1:25" s="23" customFormat="1" x14ac:dyDescent="0.25">
      <c r="A12" s="23" t="s">
        <v>27</v>
      </c>
      <c r="C12" s="24">
        <f t="shared" ref="C12:X12" si="2">C11/C10</f>
        <v>5.6113490672724427E-2</v>
      </c>
      <c r="D12" s="24">
        <f t="shared" si="2"/>
        <v>4.866954138483702E-2</v>
      </c>
      <c r="E12" s="24">
        <f t="shared" si="2"/>
        <v>4.643724108965485E-2</v>
      </c>
      <c r="F12" s="24">
        <f t="shared" si="2"/>
        <v>3.9931397261523192E-2</v>
      </c>
      <c r="G12" s="24">
        <f t="shared" si="2"/>
        <v>2.785136794654057E-2</v>
      </c>
      <c r="H12" s="24">
        <f t="shared" si="2"/>
        <v>3.0547868383123924E-2</v>
      </c>
      <c r="I12" s="24">
        <f t="shared" si="2"/>
        <v>4.1174335520423141E-2</v>
      </c>
      <c r="J12" s="24">
        <f t="shared" si="2"/>
        <v>5.3866928637380504E-2</v>
      </c>
      <c r="K12" s="24">
        <f t="shared" si="2"/>
        <v>7.1666572549688085E-2</v>
      </c>
      <c r="L12" s="24">
        <f t="shared" si="2"/>
        <v>7.692454867597931E-2</v>
      </c>
      <c r="M12" s="24">
        <f t="shared" si="2"/>
        <v>6.8151509479142766E-2</v>
      </c>
      <c r="N12" s="24">
        <f t="shared" si="2"/>
        <v>5.230359762915119E-2</v>
      </c>
      <c r="O12" s="24">
        <f t="shared" si="2"/>
        <v>4.5595872935098827E-2</v>
      </c>
      <c r="P12" s="24">
        <f t="shared" si="2"/>
        <v>6.0942216799770875E-2</v>
      </c>
      <c r="Q12" s="24">
        <f t="shared" si="2"/>
        <v>5.7288607091972019E-2</v>
      </c>
      <c r="R12" s="24">
        <f t="shared" si="2"/>
        <v>6.7924524014201196E-2</v>
      </c>
      <c r="S12" s="24">
        <f t="shared" si="2"/>
        <v>6.7959506619181861E-2</v>
      </c>
      <c r="T12" s="24">
        <f t="shared" si="2"/>
        <v>6.7429997608938003E-2</v>
      </c>
      <c r="U12" s="24">
        <f t="shared" si="2"/>
        <v>6.1365046210208975E-2</v>
      </c>
      <c r="V12" s="24">
        <f t="shared" si="2"/>
        <v>5.824074228213158E-2</v>
      </c>
      <c r="W12" s="24">
        <f t="shared" si="2"/>
        <v>5.6442945426950462E-2</v>
      </c>
      <c r="X12" s="24">
        <f t="shared" si="2"/>
        <v>4.9317343607326522E-2</v>
      </c>
    </row>
    <row r="13" spans="1:25" x14ac:dyDescent="0.25">
      <c r="A13" t="s">
        <v>29</v>
      </c>
      <c r="C13" s="3">
        <f t="shared" ref="C13:X13" si="3">C9/C10</f>
        <v>0.28200068707609588</v>
      </c>
      <c r="D13" s="3">
        <f t="shared" si="3"/>
        <v>0.28902845527174964</v>
      </c>
      <c r="E13" s="3">
        <f t="shared" si="3"/>
        <v>0.28686207454065171</v>
      </c>
      <c r="F13" s="3">
        <f t="shared" si="3"/>
        <v>0.28748298015841489</v>
      </c>
      <c r="G13" s="3">
        <f t="shared" si="3"/>
        <v>0.27702026944060093</v>
      </c>
      <c r="H13" s="3">
        <f t="shared" si="3"/>
        <v>0.2741046100859531</v>
      </c>
      <c r="I13" s="3">
        <f t="shared" si="3"/>
        <v>0.27359369082743656</v>
      </c>
      <c r="J13" s="3">
        <f t="shared" si="3"/>
        <v>0.27049969484006398</v>
      </c>
      <c r="K13" s="3">
        <f t="shared" si="3"/>
        <v>0.26472699078646078</v>
      </c>
      <c r="L13" s="3">
        <f t="shared" si="3"/>
        <v>0.26212356028695466</v>
      </c>
      <c r="M13" s="3">
        <f t="shared" si="3"/>
        <v>0.26176743264294094</v>
      </c>
      <c r="N13" s="3">
        <f t="shared" si="3"/>
        <v>0.24782807286516245</v>
      </c>
      <c r="O13" s="3">
        <f t="shared" si="3"/>
        <v>0.24562680534106771</v>
      </c>
      <c r="P13" s="3">
        <f t="shared" si="3"/>
        <v>0.24573483303698782</v>
      </c>
      <c r="Q13" s="3">
        <f t="shared" si="3"/>
        <v>0.24405025683184542</v>
      </c>
      <c r="R13" s="3">
        <f t="shared" si="3"/>
        <v>0.24733051287291136</v>
      </c>
      <c r="S13" s="3">
        <f t="shared" si="3"/>
        <v>0.24702717303040519</v>
      </c>
      <c r="T13" s="3">
        <f t="shared" si="3"/>
        <v>0.24727744260139456</v>
      </c>
      <c r="U13" s="3">
        <f t="shared" si="3"/>
        <v>0.25343884930143801</v>
      </c>
      <c r="V13" s="3">
        <f t="shared" si="3"/>
        <v>0.25208589379397206</v>
      </c>
      <c r="W13" s="3">
        <f t="shared" si="3"/>
        <v>0.25276213136522452</v>
      </c>
      <c r="X13" s="3">
        <f t="shared" si="3"/>
        <v>0.2520636279768122</v>
      </c>
    </row>
    <row r="14" spans="1:25" x14ac:dyDescent="0.25">
      <c r="A14" t="s">
        <v>31</v>
      </c>
      <c r="C14" s="3">
        <f t="shared" ref="C14:X14" si="4">C11/C4</f>
        <v>7.8152568759730159E-2</v>
      </c>
      <c r="D14" s="3">
        <f t="shared" si="4"/>
        <v>6.8454977904129258E-2</v>
      </c>
      <c r="E14" s="3">
        <f t="shared" si="4"/>
        <v>6.5116773953290422E-2</v>
      </c>
      <c r="F14" s="3">
        <f t="shared" si="4"/>
        <v>5.6042727611476835E-2</v>
      </c>
      <c r="G14" s="3">
        <f t="shared" si="4"/>
        <v>3.8523027367573397E-2</v>
      </c>
      <c r="H14" s="3">
        <f t="shared" si="4"/>
        <v>4.2083017480991428E-2</v>
      </c>
      <c r="I14" s="3">
        <f t="shared" si="4"/>
        <v>5.668223830176268E-2</v>
      </c>
      <c r="J14" s="3">
        <f t="shared" si="4"/>
        <v>7.3840858264714065E-2</v>
      </c>
      <c r="K14" s="3">
        <f t="shared" si="4"/>
        <v>9.7469336765596618E-2</v>
      </c>
      <c r="L14" s="3">
        <f t="shared" si="4"/>
        <v>0.10425126015121813</v>
      </c>
      <c r="M14" s="3">
        <f t="shared" si="4"/>
        <v>9.2317126733017868E-2</v>
      </c>
      <c r="N14" s="3">
        <f t="shared" si="4"/>
        <v>6.9536758475399765E-2</v>
      </c>
      <c r="O14" s="3">
        <f t="shared" si="4"/>
        <v>6.0442064031336187E-2</v>
      </c>
      <c r="P14" s="3">
        <f t="shared" si="4"/>
        <v>8.0796806572879132E-2</v>
      </c>
      <c r="Q14" s="3">
        <f t="shared" si="4"/>
        <v>7.5783618699145003E-2</v>
      </c>
      <c r="R14" s="3">
        <f t="shared" si="4"/>
        <v>9.0244822164196631E-2</v>
      </c>
      <c r="S14" s="3">
        <f t="shared" si="4"/>
        <v>9.0254925788877213E-2</v>
      </c>
      <c r="T14" s="3">
        <f t="shared" si="4"/>
        <v>8.9581475865390253E-2</v>
      </c>
      <c r="U14" s="3">
        <f t="shared" si="4"/>
        <v>8.219694549172471E-2</v>
      </c>
      <c r="V14" s="3">
        <f t="shared" si="4"/>
        <v>7.7870896937044798E-2</v>
      </c>
      <c r="W14" s="3">
        <f t="shared" si="4"/>
        <v>7.5535445667486448E-2</v>
      </c>
      <c r="X14" s="3">
        <f t="shared" si="4"/>
        <v>6.59378864995184E-2</v>
      </c>
    </row>
    <row r="15" spans="1:25" x14ac:dyDescent="0.25">
      <c r="A15" t="s">
        <v>32</v>
      </c>
      <c r="C15" s="3">
        <f t="shared" ref="C15:X15" si="5">C8/C10</f>
        <v>8.1120242634445103E-2</v>
      </c>
      <c r="D15" s="3">
        <f t="shared" si="5"/>
        <v>7.4295095555595173E-2</v>
      </c>
      <c r="E15" s="3">
        <f t="shared" si="5"/>
        <v>7.1714048177875883E-2</v>
      </c>
      <c r="F15" s="3">
        <f t="shared" si="5"/>
        <v>6.4428318276571112E-2</v>
      </c>
      <c r="G15" s="3">
        <f t="shared" si="5"/>
        <v>5.6567472493942068E-2</v>
      </c>
      <c r="H15" s="3">
        <f t="shared" si="5"/>
        <v>6.0762244753331647E-2</v>
      </c>
      <c r="I15" s="3">
        <f t="shared" si="5"/>
        <v>6.6596491145641118E-2</v>
      </c>
      <c r="J15" s="3">
        <f t="shared" si="5"/>
        <v>7.3677027305837944E-2</v>
      </c>
      <c r="K15" s="3">
        <f t="shared" si="5"/>
        <v>7.9634164118713505E-2</v>
      </c>
      <c r="L15" s="3">
        <f t="shared" si="5"/>
        <v>8.2742480209351044E-2</v>
      </c>
      <c r="M15" s="3">
        <f t="shared" si="5"/>
        <v>7.5700787997748001E-2</v>
      </c>
      <c r="N15" s="3">
        <f t="shared" si="5"/>
        <v>6.8997479264838901E-2</v>
      </c>
      <c r="O15" s="3">
        <f t="shared" si="5"/>
        <v>6.3343347349593709E-2</v>
      </c>
      <c r="P15" s="3">
        <f t="shared" si="5"/>
        <v>7.7089799570393192E-2</v>
      </c>
      <c r="Q15" s="3">
        <f t="shared" si="5"/>
        <v>7.8206504999300652E-2</v>
      </c>
      <c r="R15" s="3">
        <f t="shared" si="5"/>
        <v>8.1671153874218097E-2</v>
      </c>
      <c r="S15" s="3">
        <f t="shared" si="5"/>
        <v>8.1443454112533911E-2</v>
      </c>
      <c r="T15" s="3">
        <f t="shared" si="5"/>
        <v>8.0524104663692184E-2</v>
      </c>
      <c r="U15" s="3">
        <f t="shared" si="5"/>
        <v>7.914053887749023E-2</v>
      </c>
      <c r="V15" s="3">
        <f t="shared" si="5"/>
        <v>7.3603090542648991E-2</v>
      </c>
      <c r="W15" s="3">
        <f t="shared" si="5"/>
        <v>7.0395334655297306E-2</v>
      </c>
      <c r="X15" s="3">
        <f t="shared" si="5"/>
        <v>6.837245000587E-2</v>
      </c>
    </row>
    <row r="17" spans="1:24" x14ac:dyDescent="0.25">
      <c r="A17" t="s">
        <v>42</v>
      </c>
      <c r="C17">
        <v>2862.6</v>
      </c>
      <c r="D17">
        <v>3093.8</v>
      </c>
      <c r="E17">
        <v>3310</v>
      </c>
      <c r="F17">
        <v>3597.3</v>
      </c>
      <c r="G17">
        <v>3582.3</v>
      </c>
      <c r="H17">
        <v>3540.5</v>
      </c>
      <c r="I17">
        <v>3594.3</v>
      </c>
      <c r="J17">
        <v>3761.3</v>
      </c>
      <c r="K17">
        <v>3928.7</v>
      </c>
      <c r="L17">
        <v>4127.5</v>
      </c>
      <c r="M17">
        <v>4307.1000000000004</v>
      </c>
      <c r="N17">
        <v>4364.3</v>
      </c>
      <c r="O17">
        <v>4094.9</v>
      </c>
      <c r="P17">
        <v>4166.6000000000004</v>
      </c>
      <c r="Q17">
        <v>4372.7</v>
      </c>
      <c r="R17">
        <v>4608.3</v>
      </c>
      <c r="S17">
        <v>4768.1000000000004</v>
      </c>
      <c r="T17">
        <v>5026.2</v>
      </c>
      <c r="U17">
        <v>5290.1</v>
      </c>
      <c r="V17">
        <v>5426.6</v>
      </c>
      <c r="W17">
        <v>5698.5</v>
      </c>
      <c r="X17">
        <v>6007.6</v>
      </c>
    </row>
    <row r="18" spans="1:24" x14ac:dyDescent="0.25">
      <c r="A18" t="s">
        <v>33</v>
      </c>
      <c r="C18" s="2">
        <f t="shared" ref="C18:X18" si="6">C17/C6</f>
        <v>675.89995219123489</v>
      </c>
      <c r="D18" s="2">
        <f t="shared" si="6"/>
        <v>742.88497166968057</v>
      </c>
      <c r="E18" s="2">
        <f t="shared" si="6"/>
        <v>805.58862348887442</v>
      </c>
      <c r="F18" s="2">
        <f t="shared" si="6"/>
        <v>876.62374555511656</v>
      </c>
      <c r="G18" s="2">
        <f t="shared" si="6"/>
        <v>891.3003007416014</v>
      </c>
      <c r="H18" s="2">
        <f t="shared" si="6"/>
        <v>894.82536715465335</v>
      </c>
      <c r="I18" s="2">
        <f t="shared" si="6"/>
        <v>927.83167997129794</v>
      </c>
      <c r="J18" s="2">
        <f t="shared" si="6"/>
        <v>965.20540468474383</v>
      </c>
      <c r="K18" s="2">
        <f t="shared" si="6"/>
        <v>975.6778307311555</v>
      </c>
      <c r="L18" s="2">
        <f t="shared" si="6"/>
        <v>1037.2417766877143</v>
      </c>
      <c r="M18" s="2">
        <f t="shared" si="6"/>
        <v>1073.1216006934412</v>
      </c>
      <c r="N18" s="2">
        <f t="shared" si="6"/>
        <v>1041.3520175935757</v>
      </c>
      <c r="O18" s="2">
        <f t="shared" si="6"/>
        <v>1090.9504992327163</v>
      </c>
      <c r="P18" s="2">
        <f t="shared" si="6"/>
        <v>1047.6637857434182</v>
      </c>
      <c r="Q18" s="2">
        <f t="shared" si="6"/>
        <v>1035.9289032487648</v>
      </c>
      <c r="R18" s="2">
        <f t="shared" si="6"/>
        <v>1086.4652806847646</v>
      </c>
      <c r="S18" s="2">
        <f t="shared" si="6"/>
        <v>1139.6558507121824</v>
      </c>
      <c r="T18" s="2">
        <f t="shared" si="6"/>
        <v>1201.6353797523418</v>
      </c>
      <c r="U18" s="2">
        <f t="shared" si="6"/>
        <v>1343.7519068490587</v>
      </c>
      <c r="V18" s="2">
        <f t="shared" si="6"/>
        <v>1393.1286472487773</v>
      </c>
      <c r="W18" s="2">
        <f t="shared" si="6"/>
        <v>1456.6276086907478</v>
      </c>
      <c r="X18" s="2">
        <f t="shared" si="6"/>
        <v>1541.1131372177947</v>
      </c>
    </row>
    <row r="19" spans="1:24" x14ac:dyDescent="0.25">
      <c r="A19" t="s">
        <v>46</v>
      </c>
      <c r="C19" s="4">
        <v>985.46726461323067</v>
      </c>
      <c r="D19" s="4">
        <v>972.98424349502079</v>
      </c>
      <c r="E19" s="4">
        <v>1036.2464201183432</v>
      </c>
      <c r="F19" s="4">
        <v>1109.6766026507978</v>
      </c>
      <c r="G19" s="4">
        <v>1044.4308473632948</v>
      </c>
      <c r="H19" s="4">
        <v>1042.5204458167029</v>
      </c>
      <c r="I19" s="4">
        <v>1090.1629086057374</v>
      </c>
      <c r="J19" s="4">
        <v>1175.7548476454294</v>
      </c>
      <c r="K19" s="4">
        <v>1293.0249655862845</v>
      </c>
      <c r="L19" s="4">
        <v>1377.8615653941722</v>
      </c>
      <c r="M19" s="4">
        <v>1477.6875558789898</v>
      </c>
      <c r="N19" s="4">
        <v>1447.9905293044008</v>
      </c>
      <c r="O19" s="4">
        <v>1349.5457549720604</v>
      </c>
      <c r="P19" s="4">
        <v>1509.6261232051875</v>
      </c>
      <c r="Q19" s="4">
        <v>1651.0563838181911</v>
      </c>
      <c r="R19" s="4">
        <v>1714.7063677898341</v>
      </c>
      <c r="S19" s="4">
        <v>1767.3556219768184</v>
      </c>
      <c r="T19" s="4">
        <v>1830.3078379401738</v>
      </c>
      <c r="U19" s="4">
        <v>1800.928772902105</v>
      </c>
      <c r="V19" s="4">
        <v>1810.0221498776596</v>
      </c>
      <c r="W19" s="4">
        <v>1905.4396507649349</v>
      </c>
      <c r="X19" s="4">
        <v>2000.0545580110497</v>
      </c>
    </row>
    <row r="20" spans="1:24" x14ac:dyDescent="0.25">
      <c r="A20" t="s">
        <v>40</v>
      </c>
      <c r="C20" s="2">
        <f t="shared" ref="C20:X20" si="7">C4+C18+C19</f>
        <v>8405.867216804465</v>
      </c>
      <c r="D20" s="2">
        <f t="shared" si="7"/>
        <v>8821.2692151647007</v>
      </c>
      <c r="E20" s="2">
        <f t="shared" si="7"/>
        <v>9360.6350436072171</v>
      </c>
      <c r="F20" s="2">
        <f t="shared" si="7"/>
        <v>10037.300348205914</v>
      </c>
      <c r="G20" s="2">
        <f t="shared" si="7"/>
        <v>10380.031148104896</v>
      </c>
      <c r="H20" s="2">
        <f t="shared" si="7"/>
        <v>10643.945812971357</v>
      </c>
      <c r="I20" s="2">
        <f t="shared" si="7"/>
        <v>10987.294588577035</v>
      </c>
      <c r="J20" s="2">
        <f t="shared" si="7"/>
        <v>11844.260252330172</v>
      </c>
      <c r="K20" s="2">
        <f t="shared" si="7"/>
        <v>12835.10279631744</v>
      </c>
      <c r="L20" s="2">
        <f t="shared" si="7"/>
        <v>13842.303342081888</v>
      </c>
      <c r="M20" s="2">
        <f t="shared" si="7"/>
        <v>14617.90915657243</v>
      </c>
      <c r="N20" s="2">
        <f t="shared" si="7"/>
        <v>15353.042546897977</v>
      </c>
      <c r="O20" s="2">
        <f t="shared" si="7"/>
        <v>14949.996254204776</v>
      </c>
      <c r="P20" s="2">
        <f t="shared" si="7"/>
        <v>15458.789908948605</v>
      </c>
      <c r="Q20" s="2">
        <f t="shared" si="7"/>
        <v>16242.685287066957</v>
      </c>
      <c r="R20" s="2">
        <f t="shared" si="7"/>
        <v>16856.271648474598</v>
      </c>
      <c r="S20" s="2">
        <f t="shared" si="7"/>
        <v>17554.411472689</v>
      </c>
      <c r="T20" s="2">
        <f t="shared" si="7"/>
        <v>18397.843217692516</v>
      </c>
      <c r="U20" s="2">
        <f t="shared" si="7"/>
        <v>18793.680679751164</v>
      </c>
      <c r="V20" s="2">
        <f t="shared" si="7"/>
        <v>19239.950797126436</v>
      </c>
      <c r="W20" s="2">
        <f t="shared" si="7"/>
        <v>20114.467259455687</v>
      </c>
      <c r="X20" s="2">
        <f t="shared" si="7"/>
        <v>21086.467695228843</v>
      </c>
    </row>
    <row r="21" spans="1:24" s="23" customFormat="1" x14ac:dyDescent="0.25">
      <c r="A21" s="23" t="s">
        <v>34</v>
      </c>
      <c r="C21" s="24">
        <f t="shared" ref="C21:X21" si="8">C11/C20</f>
        <v>6.2706201086100422E-2</v>
      </c>
      <c r="D21" s="24">
        <f t="shared" si="8"/>
        <v>5.5139457614991116E-2</v>
      </c>
      <c r="E21" s="24">
        <f t="shared" si="8"/>
        <v>5.2304143652557956E-2</v>
      </c>
      <c r="F21" s="24">
        <f t="shared" si="8"/>
        <v>4.4952326257791851E-2</v>
      </c>
      <c r="G21" s="24">
        <f t="shared" si="8"/>
        <v>3.1339019638625142E-2</v>
      </c>
      <c r="H21" s="24">
        <f t="shared" si="8"/>
        <v>3.4423324436082973E-2</v>
      </c>
      <c r="I21" s="24">
        <f t="shared" si="8"/>
        <v>4.6271627278343767E-2</v>
      </c>
      <c r="J21" s="24">
        <f t="shared" si="8"/>
        <v>6.0493436038695614E-2</v>
      </c>
      <c r="K21" s="24">
        <f t="shared" si="8"/>
        <v>8.0240884420145972E-2</v>
      </c>
      <c r="L21" s="24">
        <f t="shared" si="8"/>
        <v>8.606226655778719E-2</v>
      </c>
      <c r="M21" s="24">
        <f t="shared" si="8"/>
        <v>7.6207889108349594E-2</v>
      </c>
      <c r="N21" s="24">
        <f t="shared" si="8"/>
        <v>5.8262067421986675E-2</v>
      </c>
      <c r="O21" s="24">
        <f t="shared" si="8"/>
        <v>5.0575263507998694E-2</v>
      </c>
      <c r="P21" s="24">
        <f t="shared" si="8"/>
        <v>6.7430892465689549E-2</v>
      </c>
      <c r="Q21" s="24">
        <f t="shared" si="8"/>
        <v>6.3246931270531673E-2</v>
      </c>
      <c r="R21" s="24">
        <f t="shared" si="8"/>
        <v>7.5247956751740147E-2</v>
      </c>
      <c r="S21" s="24">
        <f t="shared" si="8"/>
        <v>7.5308705282245203E-2</v>
      </c>
      <c r="T21" s="24">
        <f t="shared" si="8"/>
        <v>7.4818552572307587E-2</v>
      </c>
      <c r="U21" s="24">
        <f t="shared" si="8"/>
        <v>6.8443218862705033E-2</v>
      </c>
      <c r="V21" s="24">
        <f t="shared" si="8"/>
        <v>6.4906610893543104E-2</v>
      </c>
      <c r="W21" s="24">
        <f t="shared" si="8"/>
        <v>6.2909943558417808E-2</v>
      </c>
      <c r="X21" s="24">
        <f t="shared" si="8"/>
        <v>5.4864570810110959E-2</v>
      </c>
    </row>
    <row r="23" spans="1:24" x14ac:dyDescent="0.25">
      <c r="A23" s="6" t="s">
        <v>35</v>
      </c>
      <c r="B23" s="5"/>
      <c r="C23" s="5">
        <v>1934.3</v>
      </c>
      <c r="D23" s="5">
        <v>2038.8</v>
      </c>
      <c r="E23" s="5">
        <v>2131.5</v>
      </c>
      <c r="F23" s="5">
        <v>2228.9</v>
      </c>
      <c r="G23" s="5">
        <v>2288.9</v>
      </c>
      <c r="H23" s="5">
        <v>2313.3000000000002</v>
      </c>
      <c r="I23" s="5">
        <v>2347.1999999999998</v>
      </c>
      <c r="J23" s="5">
        <v>2449.1</v>
      </c>
      <c r="K23" s="5">
        <v>2576.6999999999998</v>
      </c>
      <c r="L23" s="5">
        <v>2698.5</v>
      </c>
      <c r="M23" s="5">
        <v>2861</v>
      </c>
      <c r="N23" s="5">
        <v>3039.1</v>
      </c>
      <c r="O23" s="5">
        <v>2997.3</v>
      </c>
      <c r="P23" s="5">
        <v>3045.6</v>
      </c>
      <c r="Q23" s="5">
        <v>3160.1</v>
      </c>
      <c r="R23" s="5">
        <v>3247.1</v>
      </c>
      <c r="S23" s="5">
        <v>3374.4</v>
      </c>
      <c r="T23" s="5">
        <v>3466.3</v>
      </c>
      <c r="U23" s="5">
        <v>3519.5</v>
      </c>
      <c r="V23" s="5">
        <v>3598.3</v>
      </c>
      <c r="W23" s="5">
        <v>3747.5</v>
      </c>
      <c r="X23" s="5">
        <v>3890.1</v>
      </c>
    </row>
    <row r="24" spans="1:24" x14ac:dyDescent="0.25">
      <c r="A24" t="s">
        <v>25</v>
      </c>
      <c r="B24" s="5"/>
      <c r="C24" s="14">
        <f t="shared" ref="C24:W24" si="9">C74/1000</f>
        <v>3845.991</v>
      </c>
      <c r="D24" s="14">
        <f t="shared" si="9"/>
        <v>3913.0529999999999</v>
      </c>
      <c r="E24" s="14">
        <f t="shared" si="9"/>
        <v>4045.5740000000001</v>
      </c>
      <c r="F24" s="14">
        <f t="shared" si="9"/>
        <v>4225.3109999999997</v>
      </c>
      <c r="G24" s="14">
        <f t="shared" si="9"/>
        <v>4001.4</v>
      </c>
      <c r="H24" s="14">
        <f t="shared" si="9"/>
        <v>3939.86</v>
      </c>
      <c r="I24" s="14">
        <f t="shared" si="9"/>
        <v>4025.8150000000001</v>
      </c>
      <c r="J24" s="14">
        <f t="shared" si="9"/>
        <v>4336.0379999999996</v>
      </c>
      <c r="K24" s="14">
        <f t="shared" si="9"/>
        <v>4770.8950000000004</v>
      </c>
      <c r="L24" s="14">
        <f t="shared" si="9"/>
        <v>5052.7610000000004</v>
      </c>
      <c r="M24" s="14">
        <f t="shared" si="9"/>
        <v>5354.4120000000003</v>
      </c>
      <c r="N24" s="14">
        <f t="shared" si="9"/>
        <v>5457.8339999999998</v>
      </c>
      <c r="O24" s="14">
        <f t="shared" si="9"/>
        <v>4469.3249999999998</v>
      </c>
      <c r="P24" s="14">
        <f t="shared" si="9"/>
        <v>4992.5209999999997</v>
      </c>
      <c r="Q24" s="14">
        <f t="shared" si="9"/>
        <v>5581.942</v>
      </c>
      <c r="R24" s="14">
        <f t="shared" si="9"/>
        <v>5841.6080000000002</v>
      </c>
      <c r="S24" s="14">
        <f t="shared" si="9"/>
        <v>5953.299</v>
      </c>
      <c r="T24" s="14">
        <f t="shared" si="9"/>
        <v>6098.3710000000001</v>
      </c>
      <c r="U24" s="14">
        <f t="shared" si="9"/>
        <v>5784.982</v>
      </c>
      <c r="V24" s="14">
        <f t="shared" si="9"/>
        <v>5712.5649999999996</v>
      </c>
      <c r="W24" s="14">
        <f t="shared" si="9"/>
        <v>6034.7049999999999</v>
      </c>
      <c r="X24" s="5">
        <v>6250</v>
      </c>
    </row>
    <row r="25" spans="1:24" x14ac:dyDescent="0.25">
      <c r="A25" t="s">
        <v>37</v>
      </c>
      <c r="C25" s="11">
        <v>1180.5</v>
      </c>
      <c r="D25" s="9">
        <v>1156.4000000000001</v>
      </c>
      <c r="E25" s="9">
        <v>1190.9000000000001</v>
      </c>
      <c r="F25" s="9">
        <v>1244.0999999999999</v>
      </c>
      <c r="G25" s="9">
        <v>1113.4000000000001</v>
      </c>
      <c r="H25" s="9">
        <v>1073.9000000000001</v>
      </c>
      <c r="I25" s="9">
        <v>1105.3</v>
      </c>
      <c r="J25" s="9">
        <v>1200.4000000000001</v>
      </c>
      <c r="K25" s="9">
        <v>1335.4</v>
      </c>
      <c r="L25" s="9">
        <v>1437.7</v>
      </c>
      <c r="M25" s="9">
        <v>1454.8</v>
      </c>
      <c r="N25" s="9">
        <v>1383.2</v>
      </c>
      <c r="O25" s="9">
        <v>1210.3</v>
      </c>
      <c r="P25" s="9">
        <v>1345.8</v>
      </c>
      <c r="Q25" s="9">
        <v>1401.5</v>
      </c>
      <c r="R25" s="9">
        <v>1550.4</v>
      </c>
      <c r="S25" s="9">
        <v>1603.6</v>
      </c>
      <c r="T25" s="9">
        <v>1656.6</v>
      </c>
      <c r="U25" s="9">
        <v>1695.6</v>
      </c>
      <c r="V25" s="9">
        <v>1589.4</v>
      </c>
      <c r="W25" s="9">
        <v>1622.2</v>
      </c>
      <c r="X25" s="9">
        <v>1635.3</v>
      </c>
    </row>
    <row r="26" spans="1:24" x14ac:dyDescent="0.25">
      <c r="A26" t="s">
        <v>39</v>
      </c>
      <c r="C26" s="2">
        <f t="shared" ref="C26:X26" si="10">C73/1000</f>
        <v>872.17600000000004</v>
      </c>
      <c r="D26" s="2">
        <f t="shared" si="10"/>
        <v>834.44299999999998</v>
      </c>
      <c r="E26" s="2">
        <f t="shared" si="10"/>
        <v>870.20399999999995</v>
      </c>
      <c r="F26" s="2">
        <f t="shared" si="10"/>
        <v>918.02499999999998</v>
      </c>
      <c r="G26" s="2">
        <f t="shared" si="10"/>
        <v>881.89499999999998</v>
      </c>
      <c r="H26" s="2">
        <f t="shared" si="10"/>
        <v>846.52800000000002</v>
      </c>
      <c r="I26" s="2">
        <f t="shared" si="10"/>
        <v>846.98900000000003</v>
      </c>
      <c r="J26" s="2">
        <f t="shared" si="10"/>
        <v>873.69500000000005</v>
      </c>
      <c r="K26" s="2">
        <f t="shared" si="10"/>
        <v>895.46900000000005</v>
      </c>
      <c r="L26" s="2">
        <f t="shared" si="10"/>
        <v>923.97699999999998</v>
      </c>
      <c r="M26" s="2">
        <f t="shared" si="10"/>
        <v>943.64499999999998</v>
      </c>
      <c r="N26" s="2">
        <f t="shared" si="10"/>
        <v>931.89200000000005</v>
      </c>
      <c r="O26" s="2">
        <f t="shared" si="10"/>
        <v>835.178</v>
      </c>
      <c r="P26" s="2">
        <f t="shared" si="10"/>
        <v>847.16899999999998</v>
      </c>
      <c r="Q26" s="2">
        <f t="shared" si="10"/>
        <v>882.35699999999997</v>
      </c>
      <c r="R26" s="2">
        <f t="shared" si="10"/>
        <v>916.94500000000005</v>
      </c>
      <c r="S26" s="2">
        <f t="shared" si="10"/>
        <v>931.827</v>
      </c>
      <c r="T26" s="2">
        <f t="shared" si="10"/>
        <v>973.01800000000003</v>
      </c>
      <c r="U26" s="2">
        <f t="shared" si="10"/>
        <v>1006.179</v>
      </c>
      <c r="V26" s="2">
        <f t="shared" si="10"/>
        <v>1012.93</v>
      </c>
      <c r="W26" s="2">
        <f t="shared" si="10"/>
        <v>1057.1130000000001</v>
      </c>
      <c r="X26" s="2">
        <f t="shared" si="10"/>
        <v>1104.9849999999999</v>
      </c>
    </row>
    <row r="27" spans="1:24" x14ac:dyDescent="0.25">
      <c r="A27" t="s">
        <v>36</v>
      </c>
      <c r="C27" s="2">
        <f t="shared" ref="C27:X27" si="11">C25-C26</f>
        <v>308.32399999999996</v>
      </c>
      <c r="D27" s="2">
        <f t="shared" si="11"/>
        <v>321.95700000000011</v>
      </c>
      <c r="E27" s="2">
        <f t="shared" si="11"/>
        <v>320.69600000000014</v>
      </c>
      <c r="F27" s="2">
        <f t="shared" si="11"/>
        <v>326.07499999999993</v>
      </c>
      <c r="G27" s="2">
        <f t="shared" si="11"/>
        <v>231.50500000000011</v>
      </c>
      <c r="H27" s="2">
        <f t="shared" si="11"/>
        <v>227.37200000000007</v>
      </c>
      <c r="I27" s="2">
        <f t="shared" si="11"/>
        <v>258.31099999999992</v>
      </c>
      <c r="J27" s="2">
        <f t="shared" si="11"/>
        <v>326.70500000000004</v>
      </c>
      <c r="K27" s="2">
        <f t="shared" si="11"/>
        <v>439.93100000000004</v>
      </c>
      <c r="L27" s="2">
        <f t="shared" si="11"/>
        <v>513.72300000000007</v>
      </c>
      <c r="M27" s="2">
        <f t="shared" si="11"/>
        <v>511.15499999999997</v>
      </c>
      <c r="N27" s="2">
        <f t="shared" si="11"/>
        <v>451.30799999999999</v>
      </c>
      <c r="O27" s="2">
        <f t="shared" si="11"/>
        <v>375.12199999999996</v>
      </c>
      <c r="P27" s="2">
        <f t="shared" si="11"/>
        <v>498.63099999999997</v>
      </c>
      <c r="Q27" s="2">
        <f t="shared" si="11"/>
        <v>519.14300000000003</v>
      </c>
      <c r="R27" s="2">
        <f t="shared" si="11"/>
        <v>633.45500000000004</v>
      </c>
      <c r="S27" s="2">
        <f t="shared" si="11"/>
        <v>671.77299999999991</v>
      </c>
      <c r="T27" s="2">
        <f t="shared" si="11"/>
        <v>683.58199999999988</v>
      </c>
      <c r="U27" s="2">
        <f t="shared" si="11"/>
        <v>689.42099999999994</v>
      </c>
      <c r="V27" s="2">
        <f t="shared" si="11"/>
        <v>576.47000000000014</v>
      </c>
      <c r="W27" s="2">
        <f t="shared" si="11"/>
        <v>565.08699999999999</v>
      </c>
      <c r="X27" s="2">
        <f t="shared" si="11"/>
        <v>530.31500000000005</v>
      </c>
    </row>
    <row r="28" spans="1:24" x14ac:dyDescent="0.25">
      <c r="A28" t="s">
        <v>30</v>
      </c>
      <c r="C28" s="2">
        <f t="shared" ref="C28:X28" si="12">(C24-C27)/C35</f>
        <v>780.34769304212352</v>
      </c>
      <c r="D28" s="2">
        <f t="shared" si="12"/>
        <v>806.39758544110816</v>
      </c>
      <c r="E28" s="2">
        <f t="shared" si="12"/>
        <v>843.33924486224953</v>
      </c>
      <c r="F28" s="2">
        <f t="shared" si="12"/>
        <v>879.53093526926432</v>
      </c>
      <c r="G28" s="2">
        <f t="shared" si="12"/>
        <v>854.30025384802718</v>
      </c>
      <c r="H28" s="2">
        <f t="shared" si="12"/>
        <v>853.37720266128883</v>
      </c>
      <c r="I28" s="2">
        <f t="shared" si="12"/>
        <v>884.65162516946464</v>
      </c>
      <c r="J28" s="2">
        <f t="shared" si="12"/>
        <v>920.43372709196387</v>
      </c>
      <c r="K28" s="2">
        <f t="shared" si="12"/>
        <v>941.70357045668334</v>
      </c>
      <c r="L28" s="2">
        <f t="shared" si="12"/>
        <v>986.52339909105831</v>
      </c>
      <c r="M28" s="2">
        <f t="shared" si="12"/>
        <v>1014.2868415530014</v>
      </c>
      <c r="N28" s="2">
        <f t="shared" si="12"/>
        <v>997.90046123143009</v>
      </c>
      <c r="O28" s="2">
        <f t="shared" si="12"/>
        <v>980.25100195481434</v>
      </c>
      <c r="P28" s="2">
        <f t="shared" si="12"/>
        <v>1008.8283776160692</v>
      </c>
      <c r="Q28" s="2">
        <f t="shared" si="12"/>
        <v>1043.1865252387681</v>
      </c>
      <c r="R28" s="2">
        <f t="shared" si="12"/>
        <v>1065.1104168584534</v>
      </c>
      <c r="S28" s="2">
        <f t="shared" si="12"/>
        <v>1088.8847958264571</v>
      </c>
      <c r="T28" s="2">
        <f t="shared" si="12"/>
        <v>1133.667776795683</v>
      </c>
      <c r="U28" s="2">
        <f t="shared" si="12"/>
        <v>1186.3331593812497</v>
      </c>
      <c r="V28" s="2">
        <f t="shared" si="12"/>
        <v>1213.117606308816</v>
      </c>
      <c r="W28" s="2">
        <f t="shared" si="12"/>
        <v>1249.3806605149609</v>
      </c>
      <c r="X28" s="2">
        <f t="shared" si="12"/>
        <v>1330.1593023255814</v>
      </c>
    </row>
    <row r="29" spans="1:24" x14ac:dyDescent="0.25">
      <c r="A29" t="s">
        <v>26</v>
      </c>
      <c r="C29" s="2">
        <f t="shared" ref="C29:X29" si="13">C23+C28</f>
        <v>2714.6476930421236</v>
      </c>
      <c r="D29" s="2">
        <f t="shared" si="13"/>
        <v>2845.197585441108</v>
      </c>
      <c r="E29" s="2">
        <f t="shared" si="13"/>
        <v>2974.8392448622494</v>
      </c>
      <c r="F29" s="2">
        <f t="shared" si="13"/>
        <v>3108.4309352692644</v>
      </c>
      <c r="G29" s="2">
        <f t="shared" si="13"/>
        <v>3143.2002538480274</v>
      </c>
      <c r="H29" s="2">
        <f t="shared" si="13"/>
        <v>3166.6772026612889</v>
      </c>
      <c r="I29" s="2">
        <f t="shared" si="13"/>
        <v>3231.8516251694646</v>
      </c>
      <c r="J29" s="2">
        <f t="shared" si="13"/>
        <v>3369.5337270919636</v>
      </c>
      <c r="K29" s="2">
        <f t="shared" si="13"/>
        <v>3518.4035704566832</v>
      </c>
      <c r="L29" s="2">
        <f t="shared" si="13"/>
        <v>3685.0233990910583</v>
      </c>
      <c r="M29" s="2">
        <f t="shared" si="13"/>
        <v>3875.2868415530015</v>
      </c>
      <c r="N29" s="2">
        <f t="shared" si="13"/>
        <v>4037.0004612314301</v>
      </c>
      <c r="O29" s="2">
        <f t="shared" si="13"/>
        <v>3977.5510019548146</v>
      </c>
      <c r="P29" s="2">
        <f t="shared" si="13"/>
        <v>4054.4283776160692</v>
      </c>
      <c r="Q29" s="2">
        <f t="shared" si="13"/>
        <v>4203.2865252387683</v>
      </c>
      <c r="R29" s="2">
        <f t="shared" si="13"/>
        <v>4312.2104168584538</v>
      </c>
      <c r="S29" s="2">
        <f t="shared" si="13"/>
        <v>4463.2847958264574</v>
      </c>
      <c r="T29" s="2">
        <f t="shared" si="13"/>
        <v>4599.9677767956837</v>
      </c>
      <c r="U29" s="2">
        <f t="shared" si="13"/>
        <v>4705.83315938125</v>
      </c>
      <c r="V29" s="2">
        <f t="shared" si="13"/>
        <v>4811.4176063088162</v>
      </c>
      <c r="W29" s="2">
        <f t="shared" si="13"/>
        <v>4996.8806605149612</v>
      </c>
      <c r="X29" s="2">
        <f t="shared" si="13"/>
        <v>5220.2593023255813</v>
      </c>
    </row>
    <row r="30" spans="1:24" x14ac:dyDescent="0.25">
      <c r="A30" t="s">
        <v>38</v>
      </c>
      <c r="C30" s="15">
        <v>248.5</v>
      </c>
      <c r="D30" s="10">
        <v>193.5</v>
      </c>
      <c r="E30" s="10">
        <v>184.5</v>
      </c>
      <c r="F30" s="10">
        <v>175.6</v>
      </c>
      <c r="G30" s="10">
        <v>75.099999999999994</v>
      </c>
      <c r="H30" s="10">
        <v>78.3</v>
      </c>
      <c r="I30" s="10">
        <v>123.9</v>
      </c>
      <c r="J30" s="10">
        <v>186.2</v>
      </c>
      <c r="K30" s="10">
        <v>279.7</v>
      </c>
      <c r="L30" s="10">
        <v>352.9</v>
      </c>
      <c r="M30" s="10">
        <v>321.10000000000002</v>
      </c>
      <c r="N30" s="10">
        <v>240</v>
      </c>
      <c r="O30" s="10">
        <v>164.7</v>
      </c>
      <c r="P30" s="10">
        <v>281.8</v>
      </c>
      <c r="Q30" s="10">
        <v>296</v>
      </c>
      <c r="R30" s="10">
        <v>403</v>
      </c>
      <c r="S30" s="10">
        <v>446.9</v>
      </c>
      <c r="T30" s="10">
        <v>458.7</v>
      </c>
      <c r="U30" s="10">
        <v>424.8</v>
      </c>
      <c r="V30" s="10">
        <v>332.2</v>
      </c>
      <c r="W30" s="10">
        <v>315.5</v>
      </c>
      <c r="X30" s="10">
        <v>283.7</v>
      </c>
    </row>
    <row r="31" spans="1:24" s="23" customFormat="1" x14ac:dyDescent="0.25">
      <c r="A31" s="23" t="s">
        <v>27</v>
      </c>
      <c r="C31" s="24">
        <f t="shared" ref="C31:X31" si="14">C30/C29</f>
        <v>9.1540423693625861E-2</v>
      </c>
      <c r="D31" s="24">
        <f t="shared" si="14"/>
        <v>6.8009336500965897E-2</v>
      </c>
      <c r="E31" s="24">
        <f t="shared" si="14"/>
        <v>6.2020158003039692E-2</v>
      </c>
      <c r="F31" s="24">
        <f t="shared" si="14"/>
        <v>5.6491523748391996E-2</v>
      </c>
      <c r="G31" s="24">
        <f t="shared" si="14"/>
        <v>2.3892846123329134E-2</v>
      </c>
      <c r="H31" s="24">
        <f t="shared" si="14"/>
        <v>2.4726233521432606E-2</v>
      </c>
      <c r="I31" s="24">
        <f t="shared" si="14"/>
        <v>3.8337156023833002E-2</v>
      </c>
      <c r="J31" s="24">
        <f t="shared" si="14"/>
        <v>5.5259871270289293E-2</v>
      </c>
      <c r="K31" s="24">
        <f t="shared" si="14"/>
        <v>7.9496281310246442E-2</v>
      </c>
      <c r="L31" s="24">
        <f t="shared" si="14"/>
        <v>9.5766013341203118E-2</v>
      </c>
      <c r="M31" s="24">
        <f t="shared" si="14"/>
        <v>8.2858382651055787E-2</v>
      </c>
      <c r="N31" s="24">
        <f t="shared" si="14"/>
        <v>5.9450079905809916E-2</v>
      </c>
      <c r="O31" s="24">
        <f t="shared" si="14"/>
        <v>4.1407388596414282E-2</v>
      </c>
      <c r="P31" s="24">
        <f t="shared" si="14"/>
        <v>6.9504249120733844E-2</v>
      </c>
      <c r="Q31" s="24">
        <f t="shared" si="14"/>
        <v>7.0421085553568269E-2</v>
      </c>
      <c r="R31" s="24">
        <f t="shared" si="14"/>
        <v>9.3455550875830157E-2</v>
      </c>
      <c r="S31" s="24">
        <f t="shared" si="14"/>
        <v>0.10012804928287092</v>
      </c>
      <c r="T31" s="24">
        <f t="shared" si="14"/>
        <v>9.9718089833996243E-2</v>
      </c>
      <c r="U31" s="24">
        <f t="shared" si="14"/>
        <v>9.027094365917876E-2</v>
      </c>
      <c r="V31" s="24">
        <f t="shared" si="14"/>
        <v>6.9044100342571274E-2</v>
      </c>
      <c r="W31" s="24">
        <f t="shared" si="14"/>
        <v>6.3139390638856221E-2</v>
      </c>
      <c r="X31" s="24">
        <f t="shared" si="14"/>
        <v>5.4345959380526179E-2</v>
      </c>
    </row>
    <row r="32" spans="1:24" x14ac:dyDescent="0.25">
      <c r="A32" t="s">
        <v>40</v>
      </c>
      <c r="C32" s="18">
        <f t="shared" ref="C32:X32" si="15">C23+C36+C34</f>
        <v>2451.2252152864626</v>
      </c>
      <c r="D32" s="18">
        <f t="shared" si="15"/>
        <v>2539.6545423407815</v>
      </c>
      <c r="E32" s="18">
        <f t="shared" si="15"/>
        <v>2637.1467489238503</v>
      </c>
      <c r="F32" s="18">
        <f t="shared" si="15"/>
        <v>2754.8954335860867</v>
      </c>
      <c r="G32" s="18">
        <f t="shared" si="15"/>
        <v>2796.53708582945</v>
      </c>
      <c r="H32" s="18">
        <f t="shared" si="15"/>
        <v>2813.379154892375</v>
      </c>
      <c r="I32" s="18">
        <f t="shared" si="15"/>
        <v>2848.7512124647578</v>
      </c>
      <c r="J32" s="18">
        <f t="shared" si="15"/>
        <v>2970.3691117426529</v>
      </c>
      <c r="K32" s="18">
        <f t="shared" si="15"/>
        <v>3118.8565626279951</v>
      </c>
      <c r="L32" s="18">
        <f t="shared" si="15"/>
        <v>3255.1367461238233</v>
      </c>
      <c r="M32" s="18">
        <f t="shared" si="15"/>
        <v>3466.6541703955636</v>
      </c>
      <c r="N32" s="18">
        <f t="shared" si="15"/>
        <v>3630.8872349672142</v>
      </c>
      <c r="O32" s="18">
        <f t="shared" si="15"/>
        <v>3583.3241307696962</v>
      </c>
      <c r="P32" s="18">
        <f t="shared" si="15"/>
        <v>3651.5730807413047</v>
      </c>
      <c r="Q32" s="18">
        <f t="shared" si="15"/>
        <v>3794.9384867082313</v>
      </c>
      <c r="R32" s="18">
        <f t="shared" si="15"/>
        <v>3890.5693714535569</v>
      </c>
      <c r="S32" s="18">
        <f t="shared" si="15"/>
        <v>4041.7678169221608</v>
      </c>
      <c r="T32" s="18">
        <f t="shared" si="15"/>
        <v>4131.5488026619514</v>
      </c>
      <c r="U32" s="18">
        <f t="shared" si="15"/>
        <v>4215.4550048835081</v>
      </c>
      <c r="V32" s="18">
        <f t="shared" si="15"/>
        <v>4310.0891586924581</v>
      </c>
      <c r="W32" s="18">
        <f t="shared" si="15"/>
        <v>4470.9728967472511</v>
      </c>
      <c r="X32" s="18">
        <f t="shared" si="15"/>
        <v>4642.6710313300919</v>
      </c>
    </row>
    <row r="33" spans="1:33" s="23" customFormat="1" x14ac:dyDescent="0.25">
      <c r="A33" s="23" t="s">
        <v>41</v>
      </c>
      <c r="C33" s="24">
        <f t="shared" ref="C33:X33" si="16">C30/C32</f>
        <v>0.10137787358350059</v>
      </c>
      <c r="D33" s="24">
        <f t="shared" si="16"/>
        <v>7.6191464931152572E-2</v>
      </c>
      <c r="E33" s="24">
        <f t="shared" si="16"/>
        <v>6.9961976926498137E-2</v>
      </c>
      <c r="F33" s="24">
        <f t="shared" si="16"/>
        <v>6.3741076288844456E-2</v>
      </c>
      <c r="G33" s="24">
        <f t="shared" si="16"/>
        <v>2.685464118482284E-2</v>
      </c>
      <c r="H33" s="24">
        <f t="shared" si="16"/>
        <v>2.7831300258210429E-2</v>
      </c>
      <c r="I33" s="24">
        <f t="shared" si="16"/>
        <v>4.3492741471376481E-2</v>
      </c>
      <c r="J33" s="24">
        <f t="shared" si="16"/>
        <v>6.2685812097864294E-2</v>
      </c>
      <c r="K33" s="24">
        <f t="shared" si="16"/>
        <v>8.968030250301752E-2</v>
      </c>
      <c r="L33" s="24">
        <f t="shared" si="16"/>
        <v>0.10841326418013895</v>
      </c>
      <c r="M33" s="24">
        <f t="shared" si="16"/>
        <v>9.2625333885947098E-2</v>
      </c>
      <c r="N33" s="24">
        <f t="shared" si="16"/>
        <v>6.6099546603563722E-2</v>
      </c>
      <c r="O33" s="24">
        <f t="shared" si="16"/>
        <v>4.5962908737653747E-2</v>
      </c>
      <c r="P33" s="24">
        <f t="shared" si="16"/>
        <v>7.7172219689710247E-2</v>
      </c>
      <c r="Q33" s="24">
        <f t="shared" si="16"/>
        <v>7.7998629236478989E-2</v>
      </c>
      <c r="R33" s="24">
        <f t="shared" si="16"/>
        <v>0.10358381036897822</v>
      </c>
      <c r="S33" s="24">
        <f t="shared" si="16"/>
        <v>0.11057042864483937</v>
      </c>
      <c r="T33" s="24">
        <f t="shared" si="16"/>
        <v>0.1110237399844969</v>
      </c>
      <c r="U33" s="24">
        <f t="shared" si="16"/>
        <v>0.10077203991215158</v>
      </c>
      <c r="V33" s="24">
        <f t="shared" si="16"/>
        <v>7.7074971716079008E-2</v>
      </c>
      <c r="W33" s="24">
        <f t="shared" si="16"/>
        <v>7.0566296706816189E-2</v>
      </c>
      <c r="X33" s="24">
        <f t="shared" si="16"/>
        <v>6.110706489551166E-2</v>
      </c>
    </row>
    <row r="34" spans="1:33" x14ac:dyDescent="0.25">
      <c r="A34" t="s">
        <v>33</v>
      </c>
      <c r="C34" s="2">
        <f t="shared" ref="C34:X34" si="17">C26/C35</f>
        <v>192.38682711705403</v>
      </c>
      <c r="D34" s="2">
        <f t="shared" si="17"/>
        <v>187.37812088238095</v>
      </c>
      <c r="E34" s="2">
        <f t="shared" si="17"/>
        <v>197.02046194160158</v>
      </c>
      <c r="F34" s="2">
        <f t="shared" si="17"/>
        <v>207.07425425149091</v>
      </c>
      <c r="G34" s="2">
        <f t="shared" si="17"/>
        <v>199.84724305777905</v>
      </c>
      <c r="H34" s="2">
        <f t="shared" si="17"/>
        <v>194.58856072112704</v>
      </c>
      <c r="I34" s="2">
        <f t="shared" si="17"/>
        <v>198.88238880454</v>
      </c>
      <c r="J34" s="2">
        <f t="shared" si="17"/>
        <v>200.57659096702955</v>
      </c>
      <c r="K34" s="2">
        <f t="shared" si="17"/>
        <v>194.70638743089896</v>
      </c>
      <c r="L34" s="2">
        <f t="shared" si="17"/>
        <v>200.81896884801552</v>
      </c>
      <c r="M34" s="2">
        <f t="shared" si="17"/>
        <v>197.62046626831528</v>
      </c>
      <c r="N34" s="2">
        <f t="shared" si="17"/>
        <v>185.74465739674176</v>
      </c>
      <c r="O34" s="2">
        <f t="shared" si="17"/>
        <v>199.96176821486816</v>
      </c>
      <c r="P34" s="2">
        <f t="shared" si="17"/>
        <v>190.18002840225904</v>
      </c>
      <c r="Q34" s="2">
        <f t="shared" si="17"/>
        <v>181.80910062795377</v>
      </c>
      <c r="R34" s="2">
        <f t="shared" si="17"/>
        <v>187.52284565877281</v>
      </c>
      <c r="S34" s="2">
        <f t="shared" si="17"/>
        <v>192.11346354076076</v>
      </c>
      <c r="T34" s="2">
        <f t="shared" si="17"/>
        <v>203.71599943085167</v>
      </c>
      <c r="U34" s="2">
        <f t="shared" si="17"/>
        <v>234.25556321925424</v>
      </c>
      <c r="V34" s="2">
        <f t="shared" si="17"/>
        <v>239.24853745080435</v>
      </c>
      <c r="W34" s="2">
        <f t="shared" si="17"/>
        <v>241.46778407174907</v>
      </c>
      <c r="X34" s="2">
        <f t="shared" si="17"/>
        <v>256.97325581395347</v>
      </c>
    </row>
    <row r="35" spans="1:33" x14ac:dyDescent="0.25">
      <c r="A35" t="s">
        <v>24</v>
      </c>
      <c r="C35" s="7">
        <v>4.5334496808835123</v>
      </c>
      <c r="D35" s="7">
        <v>4.4532573817611709</v>
      </c>
      <c r="E35" s="7">
        <v>4.4168204227332248</v>
      </c>
      <c r="F35" s="7">
        <v>4.4333130804617653</v>
      </c>
      <c r="G35" s="7">
        <v>4.412845463897793</v>
      </c>
      <c r="H35" s="7">
        <v>4.3503482263440683</v>
      </c>
      <c r="I35" s="7">
        <v>4.2587430948067198</v>
      </c>
      <c r="J35" s="7">
        <v>4.3559170877703099</v>
      </c>
      <c r="K35" s="7">
        <v>4.5990735682351502</v>
      </c>
      <c r="L35" s="7">
        <v>4.6010444396778443</v>
      </c>
      <c r="M35" s="7">
        <v>4.7750368057465495</v>
      </c>
      <c r="N35" s="7">
        <v>5.0170595109474565</v>
      </c>
      <c r="O35" s="7">
        <v>4.1766884112695113</v>
      </c>
      <c r="P35" s="7">
        <v>4.4545634319083787</v>
      </c>
      <c r="Q35" s="7">
        <v>4.8532059008730091</v>
      </c>
      <c r="R35" s="7">
        <v>4.8897775456571573</v>
      </c>
      <c r="S35" s="7">
        <v>4.8503992527431272</v>
      </c>
      <c r="T35" s="7">
        <v>4.7763455139431814</v>
      </c>
      <c r="U35" s="7">
        <v>4.2952192305386356</v>
      </c>
      <c r="V35" s="7">
        <v>4.2337980862611726</v>
      </c>
      <c r="W35" s="7">
        <v>4.3778635069839895</v>
      </c>
      <c r="X35" s="8">
        <v>4.3</v>
      </c>
    </row>
    <row r="36" spans="1:33" s="16" customFormat="1" x14ac:dyDescent="0.25">
      <c r="A36" s="16" t="s">
        <v>46</v>
      </c>
      <c r="C36" s="17">
        <v>324.53838816940851</v>
      </c>
      <c r="D36" s="17">
        <v>313.47642145840024</v>
      </c>
      <c r="E36" s="17">
        <v>308.62628698224859</v>
      </c>
      <c r="F36" s="17">
        <v>318.92117933459565</v>
      </c>
      <c r="G36" s="17">
        <v>307.78984277167109</v>
      </c>
      <c r="H36" s="17">
        <v>305.49059417124778</v>
      </c>
      <c r="I36" s="17">
        <v>302.66882366021792</v>
      </c>
      <c r="J36" s="17">
        <v>320.69252077562328</v>
      </c>
      <c r="K36" s="17">
        <v>347.45017519709677</v>
      </c>
      <c r="L36" s="17">
        <v>355.81777727580749</v>
      </c>
      <c r="M36" s="17">
        <v>408.0337041272482</v>
      </c>
      <c r="N36" s="17">
        <v>406.04257757047247</v>
      </c>
      <c r="O36" s="17">
        <v>386.06236255482787</v>
      </c>
      <c r="P36" s="17">
        <v>415.79305233904586</v>
      </c>
      <c r="Q36" s="17">
        <v>453.02938608027779</v>
      </c>
      <c r="R36" s="17">
        <v>455.94652579478395</v>
      </c>
      <c r="S36" s="17">
        <v>475.25435338139994</v>
      </c>
      <c r="T36" s="17">
        <v>461.53280323109931</v>
      </c>
      <c r="U36" s="17">
        <v>461.69944166425404</v>
      </c>
      <c r="V36" s="17">
        <v>472.54062124165387</v>
      </c>
      <c r="W36" s="17">
        <v>482.00511267550246</v>
      </c>
      <c r="X36" s="17">
        <v>495.59777551613843</v>
      </c>
    </row>
    <row r="37" spans="1:33" s="16" customFormat="1" x14ac:dyDescent="0.25">
      <c r="A37" s="16" t="s">
        <v>54</v>
      </c>
      <c r="C37" s="19">
        <f t="shared" ref="C37:X37" si="18">C28/C29</f>
        <v>0.28745818289504821</v>
      </c>
      <c r="D37" s="19">
        <f t="shared" si="18"/>
        <v>0.28342410719292366</v>
      </c>
      <c r="E37" s="19">
        <f t="shared" si="18"/>
        <v>0.28349069494049267</v>
      </c>
      <c r="F37" s="19">
        <f t="shared" si="18"/>
        <v>0.28295012936907216</v>
      </c>
      <c r="G37" s="19">
        <f t="shared" si="18"/>
        <v>0.27179313592958632</v>
      </c>
      <c r="H37" s="19">
        <f t="shared" si="18"/>
        <v>0.26948664105836462</v>
      </c>
      <c r="I37" s="19">
        <f t="shared" si="18"/>
        <v>0.27372903455092162</v>
      </c>
      <c r="J37" s="19">
        <f t="shared" si="18"/>
        <v>0.2731635299244603</v>
      </c>
      <c r="K37" s="19">
        <f t="shared" si="18"/>
        <v>0.26765081139752589</v>
      </c>
      <c r="L37" s="19">
        <f t="shared" si="18"/>
        <v>0.26771156984631156</v>
      </c>
      <c r="M37" s="19">
        <f t="shared" si="18"/>
        <v>0.2617320686245076</v>
      </c>
      <c r="N37" s="19">
        <f t="shared" si="18"/>
        <v>0.24718859232605453</v>
      </c>
      <c r="O37" s="19">
        <f t="shared" si="18"/>
        <v>0.24644586618073744</v>
      </c>
      <c r="P37" s="19">
        <f t="shared" si="18"/>
        <v>0.24882135868663247</v>
      </c>
      <c r="Q37" s="19">
        <f t="shared" si="18"/>
        <v>0.24818353899381385</v>
      </c>
      <c r="R37" s="19">
        <f t="shared" si="18"/>
        <v>0.24699871154117087</v>
      </c>
      <c r="S37" s="19">
        <f t="shared" si="18"/>
        <v>0.24396489259315357</v>
      </c>
      <c r="T37" s="19">
        <f t="shared" si="18"/>
        <v>0.24645124309661812</v>
      </c>
      <c r="U37" s="19">
        <f t="shared" si="18"/>
        <v>0.25209843171261848</v>
      </c>
      <c r="V37" s="19">
        <f t="shared" si="18"/>
        <v>0.25213309373066156</v>
      </c>
      <c r="W37" s="19">
        <f t="shared" si="18"/>
        <v>0.25003211911532908</v>
      </c>
      <c r="X37" s="19">
        <f t="shared" si="18"/>
        <v>0.25480713223057844</v>
      </c>
    </row>
    <row r="38" spans="1:33" s="16" customFormat="1" x14ac:dyDescent="0.25">
      <c r="A38" s="16" t="s">
        <v>49</v>
      </c>
      <c r="C38" s="19">
        <f t="shared" ref="C38:X38" si="19">(C4+C19)/C18</f>
        <v>11.436555424442702</v>
      </c>
      <c r="D38" s="19">
        <f t="shared" si="19"/>
        <v>10.874340647029573</v>
      </c>
      <c r="E38" s="19">
        <f t="shared" si="19"/>
        <v>10.619621691115519</v>
      </c>
      <c r="F38" s="19">
        <f t="shared" si="19"/>
        <v>10.449952615474562</v>
      </c>
      <c r="G38" s="19">
        <f t="shared" si="19"/>
        <v>10.645941485118147</v>
      </c>
      <c r="H38" s="19">
        <f t="shared" si="19"/>
        <v>10.894997843899697</v>
      </c>
      <c r="I38" s="19">
        <f t="shared" si="19"/>
        <v>10.841904976683832</v>
      </c>
      <c r="J38" s="19">
        <f t="shared" si="19"/>
        <v>11.271232832765532</v>
      </c>
      <c r="K38" s="19">
        <f t="shared" si="19"/>
        <v>12.155062452017633</v>
      </c>
      <c r="L38" s="19">
        <f t="shared" si="19"/>
        <v>12.345300635966801</v>
      </c>
      <c r="M38" s="19">
        <f t="shared" si="19"/>
        <v>12.621857156846412</v>
      </c>
      <c r="N38" s="19">
        <f t="shared" si="19"/>
        <v>13.743374274509778</v>
      </c>
      <c r="O38" s="19">
        <f t="shared" si="19"/>
        <v>12.703643075207681</v>
      </c>
      <c r="P38" s="19">
        <f t="shared" si="19"/>
        <v>13.75548751356248</v>
      </c>
      <c r="Q38" s="19">
        <f t="shared" si="19"/>
        <v>14.679343665504899</v>
      </c>
      <c r="R38" s="19">
        <f t="shared" si="19"/>
        <v>14.514781694497064</v>
      </c>
      <c r="S38" s="19">
        <f t="shared" si="19"/>
        <v>14.403256572340741</v>
      </c>
      <c r="T38" s="19">
        <f t="shared" si="19"/>
        <v>14.310670381130361</v>
      </c>
      <c r="U38" s="19">
        <f t="shared" si="19"/>
        <v>12.985975077661582</v>
      </c>
      <c r="V38" s="19">
        <f t="shared" si="19"/>
        <v>12.810605958841267</v>
      </c>
      <c r="W38" s="19">
        <f t="shared" si="19"/>
        <v>12.808929021697629</v>
      </c>
      <c r="X38" s="19">
        <f t="shared" si="19"/>
        <v>12.682621467556045</v>
      </c>
    </row>
    <row r="39" spans="1:33" s="16" customFormat="1" x14ac:dyDescent="0.25">
      <c r="A39" s="16" t="s">
        <v>50</v>
      </c>
      <c r="C39" s="19">
        <f t="shared" ref="C39:X39" si="20">(C23+C36)/C34</f>
        <v>11.741128132411385</v>
      </c>
      <c r="D39" s="19">
        <f t="shared" si="20"/>
        <v>12.553634385814696</v>
      </c>
      <c r="E39" s="19">
        <f t="shared" si="20"/>
        <v>12.385141436251029</v>
      </c>
      <c r="F39" s="19">
        <f t="shared" si="20"/>
        <v>12.303901267418192</v>
      </c>
      <c r="G39" s="19">
        <f t="shared" si="20"/>
        <v>12.993373353771641</v>
      </c>
      <c r="H39" s="19">
        <f t="shared" si="20"/>
        <v>13.458091187201624</v>
      </c>
      <c r="I39" s="19">
        <f t="shared" si="20"/>
        <v>13.32379824874533</v>
      </c>
      <c r="J39" s="19">
        <f t="shared" si="20"/>
        <v>13.809151443953484</v>
      </c>
      <c r="K39" s="19">
        <f t="shared" si="20"/>
        <v>15.018254992969213</v>
      </c>
      <c r="L39" s="19">
        <f t="shared" si="20"/>
        <v>15.209309134474177</v>
      </c>
      <c r="M39" s="19">
        <f t="shared" si="20"/>
        <v>16.541979511822333</v>
      </c>
      <c r="N39" s="19">
        <f t="shared" si="20"/>
        <v>18.547734432069351</v>
      </c>
      <c r="O39" s="19">
        <f t="shared" si="20"/>
        <v>16.920046230633691</v>
      </c>
      <c r="P39" s="19">
        <f t="shared" si="20"/>
        <v>18.200612763700324</v>
      </c>
      <c r="Q39" s="19">
        <f t="shared" si="20"/>
        <v>19.87320422135539</v>
      </c>
      <c r="R39" s="19">
        <f t="shared" si="20"/>
        <v>19.747175405673275</v>
      </c>
      <c r="S39" s="19">
        <f t="shared" si="20"/>
        <v>20.038441254611069</v>
      </c>
      <c r="T39" s="19">
        <f t="shared" si="20"/>
        <v>19.280924493926868</v>
      </c>
      <c r="U39" s="19">
        <f t="shared" si="20"/>
        <v>16.995111607821258</v>
      </c>
      <c r="V39" s="19">
        <f t="shared" si="20"/>
        <v>17.015111835652174</v>
      </c>
      <c r="W39" s="19">
        <f t="shared" si="20"/>
        <v>17.515815324742281</v>
      </c>
      <c r="X39" s="19">
        <f t="shared" si="20"/>
        <v>17.066747905826229</v>
      </c>
    </row>
    <row r="40" spans="1:33" s="16" customFormat="1" x14ac:dyDescent="0.25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</row>
    <row r="41" spans="1:33" s="16" customFormat="1" x14ac:dyDescent="0.25">
      <c r="A41" s="16" t="s">
        <v>51</v>
      </c>
      <c r="C41" s="19">
        <f t="shared" ref="C41:X41" si="21">C8/C18</f>
        <v>1.1273857876888924</v>
      </c>
      <c r="D41" s="19">
        <f t="shared" si="21"/>
        <v>0.99948178831937429</v>
      </c>
      <c r="E41" s="19">
        <f t="shared" si="21"/>
        <v>0.93856836846261915</v>
      </c>
      <c r="F41" s="19">
        <f t="shared" si="21"/>
        <v>0.8304589097560876</v>
      </c>
      <c r="G41" s="19">
        <f t="shared" si="21"/>
        <v>0.74127653659520631</v>
      </c>
      <c r="H41" s="19">
        <f t="shared" si="21"/>
        <v>0.81446059393401271</v>
      </c>
      <c r="I41" s="19">
        <f t="shared" si="21"/>
        <v>0.88625988716556592</v>
      </c>
      <c r="J41" s="19">
        <f t="shared" si="21"/>
        <v>1.0153279242360733</v>
      </c>
      <c r="K41" s="19">
        <f t="shared" si="21"/>
        <v>1.1729281571791041</v>
      </c>
      <c r="L41" s="19">
        <f t="shared" si="21"/>
        <v>1.2353918139432938</v>
      </c>
      <c r="M41" s="19">
        <f t="shared" si="21"/>
        <v>1.1530846077465999</v>
      </c>
      <c r="N41" s="19">
        <f t="shared" si="21"/>
        <v>1.1331422804815043</v>
      </c>
      <c r="O41" s="19">
        <f t="shared" si="21"/>
        <v>0.96283011991723177</v>
      </c>
      <c r="P41" s="19">
        <f t="shared" si="21"/>
        <v>1.2586098879654664</v>
      </c>
      <c r="Q41" s="19">
        <f t="shared" si="21"/>
        <v>1.3537608571417878</v>
      </c>
      <c r="R41" s="19">
        <f t="shared" si="21"/>
        <v>1.4037264025950078</v>
      </c>
      <c r="S41" s="19">
        <f t="shared" si="21"/>
        <v>1.3901565099761959</v>
      </c>
      <c r="T41" s="19">
        <f t="shared" si="21"/>
        <v>1.3679690426049111</v>
      </c>
      <c r="U41" s="19">
        <f t="shared" si="21"/>
        <v>1.2345284806999284</v>
      </c>
      <c r="V41" s="19">
        <f t="shared" si="21"/>
        <v>1.1328458452969949</v>
      </c>
      <c r="W41" s="19">
        <f t="shared" si="21"/>
        <v>1.0834615454107206</v>
      </c>
      <c r="X41" s="19">
        <f t="shared" si="21"/>
        <v>1.0407412416816821</v>
      </c>
    </row>
    <row r="42" spans="1:33" x14ac:dyDescent="0.25">
      <c r="A42" s="16" t="s">
        <v>52</v>
      </c>
      <c r="C42" s="3">
        <f t="shared" ref="C42:X42" si="22">C27/C34</f>
        <v>1.6026253180650785</v>
      </c>
      <c r="D42" s="3">
        <f t="shared" si="22"/>
        <v>1.7182208813060711</v>
      </c>
      <c r="E42" s="3">
        <f t="shared" si="22"/>
        <v>1.6277294086086194</v>
      </c>
      <c r="F42" s="3">
        <f t="shared" si="22"/>
        <v>1.574676683871975</v>
      </c>
      <c r="G42" s="3">
        <f t="shared" si="22"/>
        <v>1.158409775675856</v>
      </c>
      <c r="H42" s="3">
        <f t="shared" si="22"/>
        <v>1.1684756758433315</v>
      </c>
      <c r="I42" s="3">
        <f t="shared" si="22"/>
        <v>1.2988128388475155</v>
      </c>
      <c r="J42" s="3">
        <f t="shared" si="22"/>
        <v>1.6288291591001429</v>
      </c>
      <c r="K42" s="3">
        <f t="shared" si="22"/>
        <v>2.2594584892913745</v>
      </c>
      <c r="L42" s="3">
        <f t="shared" si="22"/>
        <v>2.5581398159095103</v>
      </c>
      <c r="M42" s="3">
        <f t="shared" si="22"/>
        <v>2.586548901802455</v>
      </c>
      <c r="N42" s="3">
        <f t="shared" si="22"/>
        <v>2.429722643575301</v>
      </c>
      <c r="O42" s="3">
        <f t="shared" si="22"/>
        <v>1.875968608143703</v>
      </c>
      <c r="P42" s="3">
        <f t="shared" si="22"/>
        <v>2.62188939705762</v>
      </c>
      <c r="Q42" s="3">
        <f t="shared" si="22"/>
        <v>2.8554291188225593</v>
      </c>
      <c r="R42" s="3">
        <f t="shared" si="22"/>
        <v>3.3780150774411277</v>
      </c>
      <c r="S42" s="3">
        <f t="shared" si="22"/>
        <v>3.4967512823871902</v>
      </c>
      <c r="T42" s="3">
        <f t="shared" si="22"/>
        <v>3.35556363717044</v>
      </c>
      <c r="U42" s="3">
        <f t="shared" si="22"/>
        <v>2.9430293587295866</v>
      </c>
      <c r="V42" s="3">
        <f t="shared" si="22"/>
        <v>2.4095027127116175</v>
      </c>
      <c r="W42" s="3">
        <f t="shared" si="22"/>
        <v>2.3402169451809423</v>
      </c>
      <c r="X42" s="3">
        <f t="shared" si="22"/>
        <v>2.0636972447589788</v>
      </c>
    </row>
    <row r="43" spans="1:33" x14ac:dyDescent="0.25">
      <c r="A43" s="16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33" x14ac:dyDescent="0.25">
      <c r="A44" s="16" t="s">
        <v>53</v>
      </c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33" x14ac:dyDescent="0.25">
      <c r="A45" s="16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33" x14ac:dyDescent="0.25">
      <c r="A46" t="s">
        <v>47</v>
      </c>
      <c r="C46" s="20" t="s">
        <v>48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</row>
    <row r="73" spans="3:24" x14ac:dyDescent="0.25">
      <c r="C73" s="12">
        <v>872176</v>
      </c>
      <c r="D73" s="12">
        <v>834443</v>
      </c>
      <c r="E73" s="12">
        <v>870204</v>
      </c>
      <c r="F73" s="12">
        <v>918025</v>
      </c>
      <c r="G73" s="12">
        <v>881895</v>
      </c>
      <c r="H73" s="12">
        <v>846528</v>
      </c>
      <c r="I73" s="12">
        <v>846989</v>
      </c>
      <c r="J73" s="12">
        <v>873695</v>
      </c>
      <c r="K73" s="12">
        <v>895469</v>
      </c>
      <c r="L73" s="12">
        <v>923977</v>
      </c>
      <c r="M73" s="12">
        <v>943645</v>
      </c>
      <c r="N73" s="12">
        <v>931892</v>
      </c>
      <c r="O73" s="12">
        <v>835178</v>
      </c>
      <c r="P73" s="12">
        <v>847169</v>
      </c>
      <c r="Q73" s="12">
        <v>882357</v>
      </c>
      <c r="R73" s="12">
        <v>916945</v>
      </c>
      <c r="S73" s="12">
        <v>931827</v>
      </c>
      <c r="T73" s="12">
        <v>973018</v>
      </c>
      <c r="U73" s="12">
        <v>1006179</v>
      </c>
      <c r="V73" s="12">
        <v>1012930</v>
      </c>
      <c r="W73" s="12">
        <v>1057113</v>
      </c>
      <c r="X73" s="12">
        <v>1104985</v>
      </c>
    </row>
    <row r="74" spans="3:24" x14ac:dyDescent="0.25">
      <c r="C74" s="13">
        <v>3845991</v>
      </c>
      <c r="D74" s="13">
        <v>3913053</v>
      </c>
      <c r="E74" s="13">
        <v>4045574</v>
      </c>
      <c r="F74" s="13">
        <v>4225311</v>
      </c>
      <c r="G74" s="13">
        <v>4001400</v>
      </c>
      <c r="H74" s="13">
        <v>3939860</v>
      </c>
      <c r="I74" s="13">
        <v>4025815</v>
      </c>
      <c r="J74" s="13">
        <v>4336038</v>
      </c>
      <c r="K74" s="13">
        <v>4770895</v>
      </c>
      <c r="L74" s="13">
        <v>5052761</v>
      </c>
      <c r="M74" s="13">
        <v>5354412</v>
      </c>
      <c r="N74" s="13">
        <v>5457834</v>
      </c>
      <c r="O74" s="13">
        <v>4469325</v>
      </c>
      <c r="P74" s="13">
        <v>4992521</v>
      </c>
      <c r="Q74" s="13">
        <v>5581942</v>
      </c>
      <c r="R74" s="13">
        <v>5841608</v>
      </c>
      <c r="S74" s="13">
        <v>5953299</v>
      </c>
      <c r="T74" s="13">
        <v>6098371</v>
      </c>
      <c r="U74" s="13">
        <v>5784982</v>
      </c>
      <c r="V74" s="13">
        <v>5712565</v>
      </c>
      <c r="W74" s="13">
        <v>6034705</v>
      </c>
    </row>
    <row r="75" spans="3:24" x14ac:dyDescent="0.25">
      <c r="C75" s="12">
        <v>872176</v>
      </c>
      <c r="D75" s="12">
        <v>834443</v>
      </c>
      <c r="E75" s="12">
        <v>870204</v>
      </c>
      <c r="F75" s="12">
        <v>918025</v>
      </c>
      <c r="G75" s="12">
        <v>881895</v>
      </c>
      <c r="H75" s="12">
        <v>846528</v>
      </c>
      <c r="I75" s="12">
        <v>846989</v>
      </c>
      <c r="J75" s="12">
        <v>873695</v>
      </c>
      <c r="K75" s="12">
        <v>895469</v>
      </c>
      <c r="L75" s="12">
        <v>923977</v>
      </c>
      <c r="M75" s="12">
        <v>943645</v>
      </c>
      <c r="N75" s="12">
        <v>931892</v>
      </c>
      <c r="O75" s="12">
        <v>835178</v>
      </c>
      <c r="P75" s="12">
        <v>847169</v>
      </c>
      <c r="Q75" s="12">
        <v>882357</v>
      </c>
      <c r="R75" s="12">
        <v>916945</v>
      </c>
      <c r="S75" s="12">
        <v>931827</v>
      </c>
      <c r="T75" s="12">
        <v>973018</v>
      </c>
      <c r="U75" s="12">
        <v>1006179</v>
      </c>
      <c r="V75" s="12">
        <v>1012930</v>
      </c>
      <c r="W75" s="12">
        <v>1057113</v>
      </c>
      <c r="X75" s="12">
        <v>1104985</v>
      </c>
    </row>
  </sheetData>
  <mergeCells count="1">
    <mergeCell ref="C46:AG46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smith</dc:creator>
  <cp:lastModifiedBy>mike smith</cp:lastModifiedBy>
  <dcterms:created xsi:type="dcterms:W3CDTF">2019-08-18T12:33:19Z</dcterms:created>
  <dcterms:modified xsi:type="dcterms:W3CDTF">2019-08-20T18:37:09Z</dcterms:modified>
</cp:coreProperties>
</file>