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ly\Desktop\TURNOVER 1947 -2017\"/>
    </mc:Choice>
  </mc:AlternateContent>
  <xr:revisionPtr revIDLastSave="0" documentId="13_ncr:1_{0DD5A8A3-543D-43E2-BD0C-E55221A09B58}" xr6:coauthVersionLast="36" xr6:coauthVersionMax="36" xr10:uidLastSave="{00000000-0000-0000-0000-000000000000}"/>
  <bookViews>
    <workbookView xWindow="0" yWindow="0" windowWidth="20490" windowHeight="7545" xr2:uid="{211EF0A5-C37C-4989-9C81-F24F89C7E387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21" i="1" l="1"/>
  <c r="E21" i="1"/>
  <c r="F21" i="1"/>
  <c r="G21" i="1"/>
  <c r="H21" i="1"/>
  <c r="I21" i="1"/>
  <c r="J21" i="1"/>
  <c r="K21" i="1"/>
  <c r="L21" i="1"/>
  <c r="M21" i="1"/>
  <c r="N21" i="1"/>
  <c r="O21" i="1"/>
  <c r="P21" i="1"/>
  <c r="Q21" i="1"/>
  <c r="R21" i="1"/>
  <c r="S21" i="1"/>
  <c r="T21" i="1"/>
  <c r="U21" i="1"/>
  <c r="V21" i="1"/>
  <c r="C21" i="1"/>
  <c r="D22" i="1"/>
  <c r="E22" i="1"/>
  <c r="F22" i="1"/>
  <c r="G22" i="1"/>
  <c r="H22" i="1"/>
  <c r="I22" i="1"/>
  <c r="J22" i="1"/>
  <c r="K22" i="1"/>
  <c r="L22" i="1"/>
  <c r="M22" i="1"/>
  <c r="N22" i="1"/>
  <c r="O22" i="1"/>
  <c r="P22" i="1"/>
  <c r="Q22" i="1"/>
  <c r="R22" i="1"/>
  <c r="S22" i="1"/>
  <c r="T22" i="1"/>
  <c r="U22" i="1"/>
  <c r="V22" i="1"/>
  <c r="C22" i="1" l="1"/>
  <c r="D13" i="1" l="1"/>
  <c r="E13" i="1"/>
  <c r="E19" i="1" s="1"/>
  <c r="F13" i="1"/>
  <c r="F19" i="1" s="1"/>
  <c r="G13" i="1"/>
  <c r="H13" i="1"/>
  <c r="I13" i="1"/>
  <c r="I19" i="1" s="1"/>
  <c r="J13" i="1"/>
  <c r="J19" i="1" s="1"/>
  <c r="K13" i="1"/>
  <c r="L13" i="1"/>
  <c r="M13" i="1"/>
  <c r="M19" i="1" s="1"/>
  <c r="N13" i="1"/>
  <c r="N19" i="1" s="1"/>
  <c r="O13" i="1"/>
  <c r="P13" i="1"/>
  <c r="Q13" i="1"/>
  <c r="Q19" i="1" s="1"/>
  <c r="R13" i="1"/>
  <c r="R19" i="1" s="1"/>
  <c r="S13" i="1"/>
  <c r="T13" i="1"/>
  <c r="U13" i="1"/>
  <c r="U19" i="1" s="1"/>
  <c r="V13" i="1"/>
  <c r="V19" i="1" s="1"/>
  <c r="D9" i="1"/>
  <c r="D18" i="1" s="1"/>
  <c r="E9" i="1"/>
  <c r="E18" i="1" s="1"/>
  <c r="F9" i="1"/>
  <c r="F18" i="1" s="1"/>
  <c r="G9" i="1"/>
  <c r="J10" i="1" s="1"/>
  <c r="H9" i="1"/>
  <c r="H18" i="1" s="1"/>
  <c r="I9" i="1"/>
  <c r="I18" i="1" s="1"/>
  <c r="J9" i="1"/>
  <c r="J18" i="1" s="1"/>
  <c r="K9" i="1"/>
  <c r="N10" i="1" s="1"/>
  <c r="L9" i="1"/>
  <c r="L18" i="1" s="1"/>
  <c r="M9" i="1"/>
  <c r="M18" i="1" s="1"/>
  <c r="N9" i="1"/>
  <c r="N18" i="1" s="1"/>
  <c r="O9" i="1"/>
  <c r="R10" i="1" s="1"/>
  <c r="P9" i="1"/>
  <c r="P18" i="1" s="1"/>
  <c r="Q9" i="1"/>
  <c r="Q18" i="1" s="1"/>
  <c r="R9" i="1"/>
  <c r="R18" i="1" s="1"/>
  <c r="S9" i="1"/>
  <c r="V10" i="1" s="1"/>
  <c r="T9" i="1"/>
  <c r="T18" i="1" s="1"/>
  <c r="U9" i="1"/>
  <c r="U18" i="1" s="1"/>
  <c r="V9" i="1"/>
  <c r="V18" i="1" s="1"/>
  <c r="C20" i="1"/>
  <c r="C18" i="1"/>
  <c r="C13" i="1"/>
  <c r="C14" i="1" s="1"/>
  <c r="U10" i="1"/>
  <c r="T10" i="1"/>
  <c r="S10" i="1"/>
  <c r="Q10" i="1"/>
  <c r="P10" i="1"/>
  <c r="M10" i="1"/>
  <c r="L10" i="1"/>
  <c r="I10" i="1"/>
  <c r="H10" i="1"/>
  <c r="F10" i="1"/>
  <c r="E10" i="1"/>
  <c r="C10" i="1"/>
  <c r="S16" i="1" l="1"/>
  <c r="M16" i="1"/>
  <c r="R16" i="1"/>
  <c r="N16" i="1"/>
  <c r="J16" i="1"/>
  <c r="L16" i="1"/>
  <c r="T16" i="1"/>
  <c r="H16" i="1"/>
  <c r="P16" i="1"/>
  <c r="U16" i="1"/>
  <c r="E16" i="1"/>
  <c r="F16" i="1"/>
  <c r="V16" i="1"/>
  <c r="C16" i="1"/>
  <c r="I16" i="1"/>
  <c r="Q16" i="1"/>
  <c r="O10" i="1"/>
  <c r="K10" i="1"/>
  <c r="D10" i="1"/>
  <c r="G10" i="1"/>
  <c r="S14" i="1"/>
  <c r="S20" i="1" s="1"/>
  <c r="O14" i="1"/>
  <c r="O20" i="1" s="1"/>
  <c r="K14" i="1"/>
  <c r="K20" i="1" s="1"/>
  <c r="G14" i="1"/>
  <c r="G20" i="1" s="1"/>
  <c r="T14" i="1"/>
  <c r="T20" i="1" s="1"/>
  <c r="P14" i="1"/>
  <c r="P20" i="1" s="1"/>
  <c r="L14" i="1"/>
  <c r="L20" i="1" s="1"/>
  <c r="H14" i="1"/>
  <c r="H20" i="1" s="1"/>
  <c r="D14" i="1"/>
  <c r="D20" i="1" s="1"/>
  <c r="C19" i="1"/>
  <c r="V14" i="1"/>
  <c r="V20" i="1" s="1"/>
  <c r="R14" i="1"/>
  <c r="R20" i="1" s="1"/>
  <c r="N14" i="1"/>
  <c r="N20" i="1" s="1"/>
  <c r="J14" i="1"/>
  <c r="J20" i="1" s="1"/>
  <c r="F14" i="1"/>
  <c r="F20" i="1" s="1"/>
  <c r="T19" i="1"/>
  <c r="P19" i="1"/>
  <c r="L19" i="1"/>
  <c r="H19" i="1"/>
  <c r="D19" i="1"/>
  <c r="U14" i="1"/>
  <c r="U20" i="1" s="1"/>
  <c r="Q14" i="1"/>
  <c r="Q20" i="1" s="1"/>
  <c r="M14" i="1"/>
  <c r="M20" i="1" s="1"/>
  <c r="I14" i="1"/>
  <c r="I20" i="1" s="1"/>
  <c r="E14" i="1"/>
  <c r="E20" i="1" s="1"/>
  <c r="S19" i="1"/>
  <c r="O19" i="1"/>
  <c r="K19" i="1"/>
  <c r="G19" i="1"/>
  <c r="S18" i="1"/>
  <c r="O18" i="1"/>
  <c r="K18" i="1"/>
  <c r="G18" i="1"/>
  <c r="D16" i="1" l="1"/>
  <c r="K16" i="1"/>
  <c r="G16" i="1"/>
  <c r="O16" i="1"/>
</calcChain>
</file>

<file path=xl/sharedStrings.xml><?xml version="1.0" encoding="utf-8"?>
<sst xmlns="http://schemas.openxmlformats.org/spreadsheetml/2006/main" count="24" uniqueCount="24">
  <si>
    <t>Turnover</t>
  </si>
  <si>
    <t>Circulating Capital</t>
  </si>
  <si>
    <t>Rate of surplus value</t>
  </si>
  <si>
    <t>Rate of exploitation</t>
  </si>
  <si>
    <t>Total intermediate consumption at purchasers' prices</t>
  </si>
  <si>
    <t>Compensation of employees</t>
  </si>
  <si>
    <t>Gross valued added at basic prices</t>
  </si>
  <si>
    <t>Total output at basic prices</t>
  </si>
  <si>
    <t>Indexed Rate of turnover</t>
  </si>
  <si>
    <t>Indexed rate of exploitation</t>
  </si>
  <si>
    <t>indexed rate of surplus value</t>
  </si>
  <si>
    <t>Line 111</t>
  </si>
  <si>
    <t>Line 112</t>
  </si>
  <si>
    <t>Line 113</t>
  </si>
  <si>
    <t>Line 115</t>
  </si>
  <si>
    <t>Line 116</t>
  </si>
  <si>
    <r>
      <t xml:space="preserve">2. </t>
    </r>
    <r>
      <rPr>
        <b/>
        <sz val="12"/>
        <color theme="1"/>
        <rFont val="Calibri"/>
        <family val="2"/>
        <scheme val="minor"/>
      </rPr>
      <t xml:space="preserve">Industries' intermediate consumption in 1997  The 'Combined Use' matrix. </t>
    </r>
  </si>
  <si>
    <t>RATE OF PROFIT.</t>
  </si>
  <si>
    <t>Gross and net capital stocks for total UK economy, by industry and asset</t>
  </si>
  <si>
    <t>Inventories</t>
  </si>
  <si>
    <r>
      <t>1 Annual Rates of Return of Private Non-Financial Corporations</t>
    </r>
    <r>
      <rPr>
        <b/>
        <vertAlign val="superscript"/>
        <sz val="11"/>
        <rFont val="Calibri"/>
        <family val="2"/>
      </rPr>
      <t>1</t>
    </r>
    <r>
      <rPr>
        <b/>
        <sz val="11"/>
        <rFont val="Calibri"/>
        <family val="2"/>
      </rPr>
      <t xml:space="preserve"> - Summary</t>
    </r>
    <r>
      <rPr>
        <b/>
        <vertAlign val="superscript"/>
        <sz val="11"/>
        <rFont val="Calibri"/>
        <family val="2"/>
      </rPr>
      <t>2</t>
    </r>
  </si>
  <si>
    <t>RATE OF RETURN CONSTANT CAPITAL</t>
  </si>
  <si>
    <t>circulating capital % of total capital</t>
  </si>
  <si>
    <t>Manufacturing PNFCs net operating surplus in £million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</si>
</sst>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\ ###\ ##0_-;\-#\ ##0_-;&quot;-&quot;_-;@_-"/>
    <numFmt numFmtId="165" formatCode="#.0\ ###\ ##0_-;\-#.0\ ##0_-;&quot;-&quot;_-;@_-"/>
    <numFmt numFmtId="166" formatCode="0.0%"/>
    <numFmt numFmtId="167" formatCode="#\ ##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Calibri"/>
      <family val="2"/>
    </font>
    <font>
      <b/>
      <sz val="11"/>
      <color rgb="FFFF0000"/>
      <name val="Calibri"/>
      <family val="2"/>
      <scheme val="minor"/>
    </font>
    <font>
      <b/>
      <sz val="12"/>
      <color rgb="FFFF0000"/>
      <name val="Calibri"/>
      <family val="2"/>
    </font>
    <font>
      <sz val="11"/>
      <name val="Calibri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4"/>
      <name val="Calibri"/>
      <family val="2"/>
      <scheme val="minor"/>
    </font>
    <font>
      <b/>
      <sz val="11"/>
      <name val="Calibri"/>
      <family val="2"/>
    </font>
    <font>
      <b/>
      <vertAlign val="superscript"/>
      <sz val="11"/>
      <name val="Calibri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">
    <xf numFmtId="0" fontId="0" fillId="0" borderId="0" xfId="0"/>
    <xf numFmtId="0" fontId="0" fillId="2" borderId="0" xfId="0" applyFill="1" applyAlignment="1">
      <alignment horizontal="center"/>
    </xf>
    <xf numFmtId="164" fontId="2" fillId="0" borderId="1" xfId="0" applyNumberFormat="1" applyFont="1" applyBorder="1" applyAlignment="1" applyProtection="1">
      <alignment vertical="justify"/>
    </xf>
    <xf numFmtId="0" fontId="3" fillId="0" borderId="0" xfId="0" applyFont="1"/>
    <xf numFmtId="165" fontId="4" fillId="0" borderId="1" xfId="0" applyNumberFormat="1" applyFont="1" applyBorder="1" applyAlignment="1" applyProtection="1">
      <alignment vertical="justify"/>
    </xf>
    <xf numFmtId="166" fontId="0" fillId="0" borderId="0" xfId="1" applyNumberFormat="1" applyFont="1"/>
    <xf numFmtId="1" fontId="0" fillId="0" borderId="0" xfId="0" applyNumberFormat="1"/>
    <xf numFmtId="164" fontId="5" fillId="0" borderId="1" xfId="0" applyNumberFormat="1" applyFont="1" applyBorder="1" applyAlignment="1" applyProtection="1">
      <alignment vertical="justify"/>
    </xf>
    <xf numFmtId="167" fontId="5" fillId="0" borderId="2" xfId="0" applyNumberFormat="1" applyFont="1" applyBorder="1" applyAlignment="1" applyProtection="1">
      <alignment vertical="top"/>
      <protection locked="0"/>
    </xf>
    <xf numFmtId="167" fontId="5" fillId="0" borderId="0" xfId="0" applyNumberFormat="1" applyFont="1" applyProtection="1">
      <protection locked="0"/>
    </xf>
    <xf numFmtId="167" fontId="5" fillId="0" borderId="3" xfId="0" applyNumberFormat="1" applyFont="1" applyBorder="1" applyAlignment="1" applyProtection="1">
      <alignment vertical="top"/>
      <protection locked="0"/>
    </xf>
    <xf numFmtId="167" fontId="5" fillId="0" borderId="1" xfId="0" applyNumberFormat="1" applyFont="1" applyBorder="1" applyProtection="1">
      <protection locked="0"/>
    </xf>
    <xf numFmtId="10" fontId="0" fillId="0" borderId="0" xfId="1" applyNumberFormat="1" applyFont="1"/>
    <xf numFmtId="0" fontId="6" fillId="0" borderId="0" xfId="0" applyFont="1"/>
    <xf numFmtId="0" fontId="8" fillId="0" borderId="0" xfId="0" applyFont="1"/>
    <xf numFmtId="0" fontId="5" fillId="3" borderId="0" xfId="0" applyFont="1" applyFill="1" applyAlignment="1">
      <alignment vertical="top"/>
    </xf>
    <xf numFmtId="1" fontId="0" fillId="0" borderId="4" xfId="0" applyNumberFormat="1" applyBorder="1"/>
    <xf numFmtId="0" fontId="9" fillId="3" borderId="0" xfId="0" applyFont="1" applyFill="1"/>
    <xf numFmtId="0" fontId="5" fillId="3" borderId="0" xfId="0" applyFont="1" applyFill="1" applyAlignment="1">
      <alignment horizontal="center"/>
    </xf>
    <xf numFmtId="0" fontId="11" fillId="0" borderId="0" xfId="0" applyFont="1"/>
    <xf numFmtId="2" fontId="8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UK MANUFACTURING: ANNUALISED RATE OF TURNOVER</a:t>
            </a:r>
          </a:p>
        </c:rich>
      </c:tx>
      <c:layout>
        <c:manualLayout>
          <c:xMode val="edge"/>
          <c:yMode val="edge"/>
          <c:x val="0.18358510355191685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numRef>
              <c:f>Sheet1!$C$1:$V$1</c:f>
              <c:numCache>
                <c:formatCode>General</c:formatCode>
                <c:ptCount val="20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</c:numCache>
            </c:numRef>
          </c:cat>
          <c:val>
            <c:numRef>
              <c:f>Sheet1!$C$9:$V$9</c:f>
              <c:numCache>
                <c:formatCode>#.0\ ###\ ##0_-;\-#.0\ ##0_-;"-"_-;@_-</c:formatCode>
                <c:ptCount val="20"/>
                <c:pt idx="0">
                  <c:v>4.38</c:v>
                </c:pt>
                <c:pt idx="1">
                  <c:v>4.3077133562372687</c:v>
                </c:pt>
                <c:pt idx="2">
                  <c:v>4.3835595263857545</c:v>
                </c:pt>
                <c:pt idx="3">
                  <c:v>4.4599993848425195</c:v>
                </c:pt>
                <c:pt idx="4">
                  <c:v>4.5648953809711807</c:v>
                </c:pt>
                <c:pt idx="5">
                  <c:v>4.5890065919000138</c:v>
                </c:pt>
                <c:pt idx="6">
                  <c:v>4.5964338348421787</c:v>
                </c:pt>
                <c:pt idx="7">
                  <c:v>4.6859346297330324</c:v>
                </c:pt>
                <c:pt idx="8">
                  <c:v>4.6957667806822103</c:v>
                </c:pt>
                <c:pt idx="9">
                  <c:v>4.933112860403372</c:v>
                </c:pt>
                <c:pt idx="10">
                  <c:v>5.057775921026165</c:v>
                </c:pt>
                <c:pt idx="11">
                  <c:v>4.9623811710158892</c:v>
                </c:pt>
                <c:pt idx="12">
                  <c:v>5.0056021501894365</c:v>
                </c:pt>
                <c:pt idx="13">
                  <c:v>5.0165450645426661</c:v>
                </c:pt>
                <c:pt idx="14">
                  <c:v>5.1600011867323321</c:v>
                </c:pt>
                <c:pt idx="15">
                  <c:v>5.2162387902233167</c:v>
                </c:pt>
                <c:pt idx="16">
                  <c:v>5.0159466432453206</c:v>
                </c:pt>
                <c:pt idx="17">
                  <c:v>4.8729454164817181</c:v>
                </c:pt>
                <c:pt idx="18">
                  <c:v>4.6286044266050705</c:v>
                </c:pt>
                <c:pt idx="19">
                  <c:v>4.6079342387419588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890-4428-B239-ED8AD9C05D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05198312"/>
        <c:axId val="505198640"/>
      </c:lineChart>
      <c:catAx>
        <c:axId val="505198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5198640"/>
        <c:crosses val="autoZero"/>
        <c:auto val="1"/>
        <c:lblAlgn val="ctr"/>
        <c:lblOffset val="100"/>
        <c:noMultiLvlLbl val="0"/>
      </c:catAx>
      <c:valAx>
        <c:axId val="505198640"/>
        <c:scaling>
          <c:orientation val="minMax"/>
          <c:min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5198312"/>
        <c:crosses val="autoZero"/>
        <c:crossBetween val="between"/>
        <c:majorUnit val="0.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300" b="1"/>
              <a:t>RATE OF SURPLUS VALUE vs RATE OF EXPLOITATION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753633696340444"/>
          <c:y val="0.16134853136572319"/>
          <c:w val="0.87036421552278342"/>
          <c:h val="0.65410940078203927"/>
        </c:manualLayout>
      </c:layout>
      <c:lineChart>
        <c:grouping val="standard"/>
        <c:varyColors val="0"/>
        <c:ser>
          <c:idx val="0"/>
          <c:order val="0"/>
          <c:tx>
            <c:v>rate of exploitation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Sheet1!$C$1:$V$1</c:f>
              <c:numCache>
                <c:formatCode>General</c:formatCode>
                <c:ptCount val="20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</c:numCache>
            </c:numRef>
          </c:cat>
          <c:val>
            <c:numRef>
              <c:f>Sheet1!$C$13:$V$13</c:f>
              <c:numCache>
                <c:formatCode>0.00%</c:formatCode>
                <c:ptCount val="20"/>
                <c:pt idx="0">
                  <c:v>0.43817482911981948</c:v>
                </c:pt>
                <c:pt idx="1">
                  <c:v>0.32845311866566285</c:v>
                </c:pt>
                <c:pt idx="2">
                  <c:v>0.29336398363814609</c:v>
                </c:pt>
                <c:pt idx="3">
                  <c:v>0.28221227038860303</c:v>
                </c:pt>
                <c:pt idx="4">
                  <c:v>0.20797082977756598</c:v>
                </c:pt>
                <c:pt idx="5">
                  <c:v>0.24710765298621398</c:v>
                </c:pt>
                <c:pt idx="6">
                  <c:v>0.22774334134968216</c:v>
                </c:pt>
                <c:pt idx="7">
                  <c:v>0.25921752456504099</c:v>
                </c:pt>
                <c:pt idx="8">
                  <c:v>0.26577469809723275</c:v>
                </c:pt>
                <c:pt idx="9">
                  <c:v>0.25714011270491804</c:v>
                </c:pt>
                <c:pt idx="10">
                  <c:v>0.23972646581889562</c:v>
                </c:pt>
                <c:pt idx="11">
                  <c:v>0.25361545693671234</c:v>
                </c:pt>
                <c:pt idx="12">
                  <c:v>0.17152749445920765</c:v>
                </c:pt>
                <c:pt idx="13">
                  <c:v>0.19029105007371813</c:v>
                </c:pt>
                <c:pt idx="14">
                  <c:v>0.27290394225430314</c:v>
                </c:pt>
                <c:pt idx="15">
                  <c:v>0.23289773027882121</c:v>
                </c:pt>
                <c:pt idx="16">
                  <c:v>0.27228248233474522</c:v>
                </c:pt>
                <c:pt idx="17">
                  <c:v>0.38414646474857961</c:v>
                </c:pt>
                <c:pt idx="18">
                  <c:v>0.33903119754472044</c:v>
                </c:pt>
                <c:pt idx="19">
                  <c:v>0.41929178110308563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D48-4A3F-92A9-C9C6C6E34E83}"/>
            </c:ext>
          </c:extLst>
        </c:ser>
        <c:ser>
          <c:idx val="1"/>
          <c:order val="1"/>
          <c:tx>
            <c:v>rate of surplus value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Sheet1!$C$1:$V$1</c:f>
              <c:numCache>
                <c:formatCode>General</c:formatCode>
                <c:ptCount val="20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</c:numCache>
            </c:numRef>
          </c:cat>
          <c:val>
            <c:numRef>
              <c:f>Sheet1!$C$14:$V$14</c:f>
              <c:numCache>
                <c:formatCode>0.0%</c:formatCode>
                <c:ptCount val="20"/>
                <c:pt idx="0">
                  <c:v>1.9192057515448093</c:v>
                </c:pt>
                <c:pt idx="1">
                  <c:v>1.4148818861738603</c:v>
                </c:pt>
                <c:pt idx="2">
                  <c:v>1.2859784851754699</c:v>
                </c:pt>
                <c:pt idx="3">
                  <c:v>1.2586665523281804</c:v>
                </c:pt>
                <c:pt idx="4">
                  <c:v>0.94936508022835464</c:v>
                </c:pt>
                <c:pt idx="5">
                  <c:v>1.133978648462677</c:v>
                </c:pt>
                <c:pt idx="6">
                  <c:v>1.0468071998396908</c:v>
                </c:pt>
                <c:pt idx="7">
                  <c:v>1.2146763749929985</c:v>
                </c:pt>
                <c:pt idx="8">
                  <c:v>1.248015998470829</c:v>
                </c:pt>
                <c:pt idx="9">
                  <c:v>1.2685011969102038</c:v>
                </c:pt>
                <c:pt idx="10">
                  <c:v>1.2124827464515122</c:v>
                </c:pt>
                <c:pt idx="11">
                  <c:v>1.2585365681813323</c:v>
                </c:pt>
                <c:pt idx="12">
                  <c:v>0.85859839508161651</c:v>
                </c:pt>
                <c:pt idx="13">
                  <c:v>0.95460362807395205</c:v>
                </c:pt>
                <c:pt idx="14">
                  <c:v>1.4081846658961361</c:v>
                </c:pt>
                <c:pt idx="15">
                  <c:v>1.2148501748353546</c:v>
                </c:pt>
                <c:pt idx="16">
                  <c:v>1.3657544032814686</c:v>
                </c:pt>
                <c:pt idx="17">
                  <c:v>1.8719247546542468</c:v>
                </c:pt>
                <c:pt idx="18">
                  <c:v>1.5692413017127111</c:v>
                </c:pt>
                <c:pt idx="19">
                  <c:v>1.9320689541680069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D48-4A3F-92A9-C9C6C6E34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10556800"/>
        <c:axId val="510557128"/>
      </c:lineChart>
      <c:catAx>
        <c:axId val="5105568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0557128"/>
        <c:crosses val="autoZero"/>
        <c:auto val="1"/>
        <c:lblAlgn val="ctr"/>
        <c:lblOffset val="100"/>
        <c:noMultiLvlLbl val="0"/>
      </c:catAx>
      <c:valAx>
        <c:axId val="5105571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0556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UK MANUFAC TURING: COMPARISON OF RATES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04064221702017"/>
          <c:y val="0.14696382056076399"/>
          <c:w val="0.87316715140337187"/>
          <c:h val="0.65482885694462478"/>
        </c:manualLayout>
      </c:layout>
      <c:lineChart>
        <c:grouping val="standard"/>
        <c:varyColors val="0"/>
        <c:ser>
          <c:idx val="0"/>
          <c:order val="0"/>
          <c:tx>
            <c:v>rate of turnover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Sheet1!$C$1:$V$1</c:f>
              <c:numCache>
                <c:formatCode>General</c:formatCode>
                <c:ptCount val="20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</c:numCache>
            </c:numRef>
          </c:cat>
          <c:val>
            <c:numRef>
              <c:f>Sheet1!$C$18:$V$18</c:f>
              <c:numCache>
                <c:formatCode>0.0%</c:formatCode>
                <c:ptCount val="20"/>
                <c:pt idx="0">
                  <c:v>1</c:v>
                </c:pt>
                <c:pt idx="1">
                  <c:v>0.98349620005417093</c:v>
                </c:pt>
                <c:pt idx="2">
                  <c:v>1.0008126772570216</c:v>
                </c:pt>
                <c:pt idx="3">
                  <c:v>1.0182646997357352</c:v>
                </c:pt>
                <c:pt idx="4">
                  <c:v>1.0422135572993565</c:v>
                </c:pt>
                <c:pt idx="5">
                  <c:v>1.047718399977172</c:v>
                </c:pt>
                <c:pt idx="6">
                  <c:v>1.0494141175438765</c:v>
                </c:pt>
                <c:pt idx="7">
                  <c:v>1.0698480889801445</c:v>
                </c:pt>
                <c:pt idx="8">
                  <c:v>1.0720928723018746</c:v>
                </c:pt>
                <c:pt idx="9">
                  <c:v>1.1262814749779388</c:v>
                </c:pt>
                <c:pt idx="10">
                  <c:v>1.1547433609648778</c:v>
                </c:pt>
                <c:pt idx="11">
                  <c:v>1.1329637376748605</c:v>
                </c:pt>
                <c:pt idx="12">
                  <c:v>1.1428315411391408</c:v>
                </c:pt>
                <c:pt idx="13">
                  <c:v>1.1453299234115675</c:v>
                </c:pt>
                <c:pt idx="14">
                  <c:v>1.1780824627242767</c:v>
                </c:pt>
                <c:pt idx="15">
                  <c:v>1.1909220982245017</c:v>
                </c:pt>
                <c:pt idx="16">
                  <c:v>1.1451932975445938</c:v>
                </c:pt>
                <c:pt idx="17">
                  <c:v>1.1125446156350953</c:v>
                </c:pt>
                <c:pt idx="18">
                  <c:v>1.0567590015080068</c:v>
                </c:pt>
                <c:pt idx="19">
                  <c:v>1.0520397805346937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0F8-479A-89B5-5D3E2BA5DEF5}"/>
            </c:ext>
          </c:extLst>
        </c:ser>
        <c:ser>
          <c:idx val="1"/>
          <c:order val="1"/>
          <c:tx>
            <c:v>rate of exploitation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Sheet1!$C$1:$V$1</c:f>
              <c:numCache>
                <c:formatCode>General</c:formatCode>
                <c:ptCount val="20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</c:numCache>
            </c:numRef>
          </c:cat>
          <c:val>
            <c:numRef>
              <c:f>Sheet1!$C$19:$V$19</c:f>
              <c:numCache>
                <c:formatCode>0.0%</c:formatCode>
                <c:ptCount val="20"/>
                <c:pt idx="0">
                  <c:v>0.70947996942975955</c:v>
                </c:pt>
                <c:pt idx="1">
                  <c:v>0.53182175949751109</c:v>
                </c:pt>
                <c:pt idx="2">
                  <c:v>0.47500645019129872</c:v>
                </c:pt>
                <c:pt idx="3">
                  <c:v>0.45694991967066551</c:v>
                </c:pt>
                <c:pt idx="4">
                  <c:v>0.3367403331890641</c:v>
                </c:pt>
                <c:pt idx="5">
                  <c:v>0.40010954175228952</c:v>
                </c:pt>
                <c:pt idx="6">
                  <c:v>0.3687554102164543</c:v>
                </c:pt>
                <c:pt idx="7">
                  <c:v>0.41971749443821404</c:v>
                </c:pt>
                <c:pt idx="8">
                  <c:v>0.43033467956158156</c:v>
                </c:pt>
                <c:pt idx="9">
                  <c:v>0.41635380943153832</c:v>
                </c:pt>
                <c:pt idx="10">
                  <c:v>0.38815813766012897</c:v>
                </c:pt>
                <c:pt idx="11">
                  <c:v>0.41064678908146424</c:v>
                </c:pt>
                <c:pt idx="12">
                  <c:v>0.27773234206477926</c:v>
                </c:pt>
                <c:pt idx="13">
                  <c:v>0.30811374688102033</c:v>
                </c:pt>
                <c:pt idx="14">
                  <c:v>0.44187814484181209</c:v>
                </c:pt>
                <c:pt idx="15">
                  <c:v>0.37710124721311722</c:v>
                </c:pt>
                <c:pt idx="16">
                  <c:v>0.44087189497206158</c:v>
                </c:pt>
                <c:pt idx="17">
                  <c:v>0.62199880950223385</c:v>
                </c:pt>
                <c:pt idx="18">
                  <c:v>0.54894947788976756</c:v>
                </c:pt>
                <c:pt idx="19">
                  <c:v>0.6789050859829755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0F8-479A-89B5-5D3E2BA5DEF5}"/>
            </c:ext>
          </c:extLst>
        </c:ser>
        <c:ser>
          <c:idx val="2"/>
          <c:order val="2"/>
          <c:tx>
            <c:v>rate of surplus value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Sheet1!$C$1:$V$1</c:f>
              <c:numCache>
                <c:formatCode>General</c:formatCode>
                <c:ptCount val="20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</c:numCache>
            </c:numRef>
          </c:cat>
          <c:val>
            <c:numRef>
              <c:f>Sheet1!$C$20:$V$20</c:f>
              <c:numCache>
                <c:formatCode>0.0%</c:formatCode>
                <c:ptCount val="20"/>
                <c:pt idx="0">
                  <c:v>0.70950305047867257</c:v>
                </c:pt>
                <c:pt idx="1">
                  <c:v>0.52306169544320169</c:v>
                </c:pt>
                <c:pt idx="2">
                  <c:v>0.47540794276357484</c:v>
                </c:pt>
                <c:pt idx="3">
                  <c:v>0.4653111099179964</c:v>
                </c:pt>
                <c:pt idx="4">
                  <c:v>0.35096675794024201</c:v>
                </c:pt>
                <c:pt idx="5">
                  <c:v>0.41921576652964032</c:v>
                </c:pt>
                <c:pt idx="6">
                  <c:v>0.38698972267641069</c:v>
                </c:pt>
                <c:pt idx="7">
                  <c:v>0.44904856746506416</c:v>
                </c:pt>
                <c:pt idx="8">
                  <c:v>0.46137375174522327</c:v>
                </c:pt>
                <c:pt idx="9">
                  <c:v>0.46894683804443765</c:v>
                </c:pt>
                <c:pt idx="10">
                  <c:v>0.44823761421497682</c:v>
                </c:pt>
                <c:pt idx="11">
                  <c:v>0.46526305662895834</c:v>
                </c:pt>
                <c:pt idx="12">
                  <c:v>0.31741160631483051</c:v>
                </c:pt>
                <c:pt idx="13">
                  <c:v>0.3529033745190211</c:v>
                </c:pt>
                <c:pt idx="14">
                  <c:v>0.52058582842740708</c:v>
                </c:pt>
                <c:pt idx="15">
                  <c:v>0.44911281879310705</c:v>
                </c:pt>
                <c:pt idx="16">
                  <c:v>0.50489996424453554</c:v>
                </c:pt>
                <c:pt idx="17">
                  <c:v>0.69202393887402835</c:v>
                </c:pt>
                <c:pt idx="18">
                  <c:v>0.58012617438547542</c:v>
                </c:pt>
                <c:pt idx="19">
                  <c:v>0.71425839340776598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0F8-479A-89B5-5D3E2BA5DE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5440512"/>
        <c:axId val="425441168"/>
      </c:lineChart>
      <c:catAx>
        <c:axId val="4254405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5441168"/>
        <c:crosses val="autoZero"/>
        <c:auto val="1"/>
        <c:lblAlgn val="ctr"/>
        <c:lblOffset val="100"/>
        <c:noMultiLvlLbl val="0"/>
      </c:catAx>
      <c:valAx>
        <c:axId val="425441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5440512"/>
        <c:crosses val="autoZero"/>
        <c:crossBetween val="between"/>
        <c:majorUnit val="0.1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UK MANUFACTURING: THREE RATES OF "PROFIT"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fixed + circulating capital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Sheet1!$C$1:$V$1</c:f>
              <c:numCache>
                <c:formatCode>General</c:formatCode>
                <c:ptCount val="20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</c:numCache>
            </c:numRef>
          </c:cat>
          <c:val>
            <c:numRef>
              <c:f>Sheet1!$C$21:$V$21</c:f>
              <c:numCache>
                <c:formatCode>0.00</c:formatCode>
                <c:ptCount val="20"/>
                <c:pt idx="0">
                  <c:v>10.621403682609259</c:v>
                </c:pt>
                <c:pt idx="1">
                  <c:v>8.705572141483545</c:v>
                </c:pt>
                <c:pt idx="2">
                  <c:v>7.8041599682048339</c:v>
                </c:pt>
                <c:pt idx="3">
                  <c:v>7.4694784743914244</c:v>
                </c:pt>
                <c:pt idx="4">
                  <c:v>5.3365768348360803</c:v>
                </c:pt>
                <c:pt idx="5">
                  <c:v>6.2517647150946987</c:v>
                </c:pt>
                <c:pt idx="6">
                  <c:v>5.7374847757319865</c:v>
                </c:pt>
                <c:pt idx="7">
                  <c:v>6.6086081606675506</c:v>
                </c:pt>
                <c:pt idx="8">
                  <c:v>6.5810522223413495</c:v>
                </c:pt>
                <c:pt idx="9">
                  <c:v>6.4291499929315314</c:v>
                </c:pt>
                <c:pt idx="10">
                  <c:v>5.9153690170276798</c:v>
                </c:pt>
                <c:pt idx="11">
                  <c:v>6.0646307026027806</c:v>
                </c:pt>
                <c:pt idx="12">
                  <c:v>3.9812747822491206</c:v>
                </c:pt>
                <c:pt idx="13">
                  <c:v>4.5326452978004639</c:v>
                </c:pt>
                <c:pt idx="14">
                  <c:v>6.5241233642972984</c:v>
                </c:pt>
                <c:pt idx="15">
                  <c:v>5.619026565603634</c:v>
                </c:pt>
                <c:pt idx="16">
                  <c:v>6.755126679994607</c:v>
                </c:pt>
                <c:pt idx="17">
                  <c:v>9.5151112325733997</c:v>
                </c:pt>
                <c:pt idx="18">
                  <c:v>8.4483308016745511</c:v>
                </c:pt>
                <c:pt idx="19">
                  <c:v>10.149420121681674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CD2-4BA2-A889-E97F63AB6A81}"/>
            </c:ext>
          </c:extLst>
        </c:ser>
        <c:ser>
          <c:idx val="2"/>
          <c:order val="2"/>
          <c:tx>
            <c:v>ONS rate of return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Sheet1!$C$1:$V$1</c:f>
              <c:numCache>
                <c:formatCode>General</c:formatCode>
                <c:ptCount val="20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</c:numCache>
            </c:numRef>
          </c:cat>
          <c:val>
            <c:numRef>
              <c:f>Sheet1!$C$23:$V$23</c:f>
              <c:numCache>
                <c:formatCode>General</c:formatCode>
                <c:ptCount val="20"/>
                <c:pt idx="0">
                  <c:v>13.6</c:v>
                </c:pt>
                <c:pt idx="1">
                  <c:v>11.3</c:v>
                </c:pt>
                <c:pt idx="2">
                  <c:v>10.1</c:v>
                </c:pt>
                <c:pt idx="3">
                  <c:v>9.4</c:v>
                </c:pt>
                <c:pt idx="4">
                  <c:v>6.8</c:v>
                </c:pt>
                <c:pt idx="5">
                  <c:v>7.9</c:v>
                </c:pt>
                <c:pt idx="6">
                  <c:v>7.3</c:v>
                </c:pt>
                <c:pt idx="7">
                  <c:v>8.4</c:v>
                </c:pt>
                <c:pt idx="8">
                  <c:v>8.1999999999999993</c:v>
                </c:pt>
                <c:pt idx="9">
                  <c:v>7.9</c:v>
                </c:pt>
                <c:pt idx="10">
                  <c:v>7.2</c:v>
                </c:pt>
                <c:pt idx="11">
                  <c:v>7.4</c:v>
                </c:pt>
                <c:pt idx="12">
                  <c:v>4.9000000000000004</c:v>
                </c:pt>
                <c:pt idx="13">
                  <c:v>5.6</c:v>
                </c:pt>
                <c:pt idx="14">
                  <c:v>8.1</c:v>
                </c:pt>
                <c:pt idx="15">
                  <c:v>6.9</c:v>
                </c:pt>
                <c:pt idx="16">
                  <c:v>8.3000000000000007</c:v>
                </c:pt>
                <c:pt idx="17">
                  <c:v>11.7</c:v>
                </c:pt>
                <c:pt idx="18">
                  <c:v>10.4</c:v>
                </c:pt>
                <c:pt idx="19">
                  <c:v>12.6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8F6-4295-BE39-4727A434468B}"/>
            </c:ext>
          </c:extLst>
        </c:ser>
        <c:ser>
          <c:idx val="3"/>
          <c:order val="3"/>
          <c:tx>
            <c:v>fixed capital + inventories</c:v>
          </c:tx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Sheet1!$C$1:$V$1</c:f>
              <c:numCache>
                <c:formatCode>General</c:formatCode>
                <c:ptCount val="20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  <c:pt idx="19">
                  <c:v>2016</c:v>
                </c:pt>
              </c:numCache>
            </c:numRef>
          </c:cat>
          <c:val>
            <c:numRef>
              <c:f>Sheet1!$C$22:$V$22</c:f>
              <c:numCache>
                <c:formatCode>0.00</c:formatCode>
                <c:ptCount val="20"/>
                <c:pt idx="0">
                  <c:v>11.063283542455022</c:v>
                </c:pt>
                <c:pt idx="1">
                  <c:v>9.2153103649729804</c:v>
                </c:pt>
                <c:pt idx="2">
                  <c:v>8.2942201003470153</c:v>
                </c:pt>
                <c:pt idx="3">
                  <c:v>7.6978835050173702</c:v>
                </c:pt>
                <c:pt idx="4">
                  <c:v>5.6014218375705127</c:v>
                </c:pt>
                <c:pt idx="5">
                  <c:v>6.5237581161545144</c:v>
                </c:pt>
                <c:pt idx="6">
                  <c:v>6.0509200769019502</c:v>
                </c:pt>
                <c:pt idx="7">
                  <c:v>6.9602429713369753</c:v>
                </c:pt>
                <c:pt idx="8">
                  <c:v>6.8539472814577049</c:v>
                </c:pt>
                <c:pt idx="9">
                  <c:v>6.6251244330158592</c:v>
                </c:pt>
                <c:pt idx="10">
                  <c:v>6.0466361440688301</c:v>
                </c:pt>
                <c:pt idx="11">
                  <c:v>6.2546733279882591</c:v>
                </c:pt>
                <c:pt idx="12">
                  <c:v>4.2123132211083787</c:v>
                </c:pt>
                <c:pt idx="13">
                  <c:v>4.781469611775317</c:v>
                </c:pt>
                <c:pt idx="14">
                  <c:v>6.9091802113290459</c:v>
                </c:pt>
                <c:pt idx="15">
                  <c:v>5.8913447331219508</c:v>
                </c:pt>
                <c:pt idx="16">
                  <c:v>7.0870954318597823</c:v>
                </c:pt>
                <c:pt idx="17">
                  <c:v>9.9453040428804655</c:v>
                </c:pt>
                <c:pt idx="18">
                  <c:v>8.8196750228272602</c:v>
                </c:pt>
                <c:pt idx="19">
                  <c:v>10.762353879251981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8F6-4295-BE39-4727A43446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4397760"/>
        <c:axId val="174388576"/>
        <c:extLst>
          <c:ext xmlns:c15="http://schemas.microsoft.com/office/drawing/2012/chart" uri="{02D57815-91ED-43cb-92C2-25804820EDAC}">
            <c15:filteredLineSeries>
              <c15:ser>
                <c:idx val="1"/>
                <c:order val="1"/>
                <c:tx>
                  <c:v>fixed capital + inventories</c:v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Sheet1!$C$1:$V$1</c15:sqref>
                        </c15:formulaRef>
                      </c:ext>
                    </c:extLst>
                    <c:numCache>
                      <c:formatCode>General</c:formatCode>
                      <c:ptCount val="20"/>
                      <c:pt idx="0">
                        <c:v>1997</c:v>
                      </c:pt>
                      <c:pt idx="1">
                        <c:v>1998</c:v>
                      </c:pt>
                      <c:pt idx="2">
                        <c:v>1999</c:v>
                      </c:pt>
                      <c:pt idx="3">
                        <c:v>2000</c:v>
                      </c:pt>
                      <c:pt idx="4">
                        <c:v>2001</c:v>
                      </c:pt>
                      <c:pt idx="5">
                        <c:v>2002</c:v>
                      </c:pt>
                      <c:pt idx="6">
                        <c:v>2003</c:v>
                      </c:pt>
                      <c:pt idx="7">
                        <c:v>2004</c:v>
                      </c:pt>
                      <c:pt idx="8">
                        <c:v>2005</c:v>
                      </c:pt>
                      <c:pt idx="9">
                        <c:v>2006</c:v>
                      </c:pt>
                      <c:pt idx="10">
                        <c:v>2007</c:v>
                      </c:pt>
                      <c:pt idx="11">
                        <c:v>2008</c:v>
                      </c:pt>
                      <c:pt idx="12">
                        <c:v>2009</c:v>
                      </c:pt>
                      <c:pt idx="13">
                        <c:v>2010</c:v>
                      </c:pt>
                      <c:pt idx="14">
                        <c:v>2011</c:v>
                      </c:pt>
                      <c:pt idx="15">
                        <c:v>2012</c:v>
                      </c:pt>
                      <c:pt idx="16">
                        <c:v>2013</c:v>
                      </c:pt>
                      <c:pt idx="17">
                        <c:v>2014</c:v>
                      </c:pt>
                      <c:pt idx="18">
                        <c:v>2015</c:v>
                      </c:pt>
                      <c:pt idx="19">
                        <c:v>2016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Sheet1!$C$23:$S$23</c15:sqref>
                        </c15:formulaRef>
                      </c:ext>
                    </c:extLst>
                    <c:numCache>
                      <c:formatCode>General</c:formatCode>
                      <c:ptCount val="17"/>
                      <c:pt idx="0">
                        <c:v>13.6</c:v>
                      </c:pt>
                      <c:pt idx="1">
                        <c:v>11.3</c:v>
                      </c:pt>
                      <c:pt idx="2">
                        <c:v>10.1</c:v>
                      </c:pt>
                      <c:pt idx="3">
                        <c:v>9.4</c:v>
                      </c:pt>
                      <c:pt idx="4">
                        <c:v>6.8</c:v>
                      </c:pt>
                      <c:pt idx="5">
                        <c:v>7.9</c:v>
                      </c:pt>
                      <c:pt idx="6">
                        <c:v>7.3</c:v>
                      </c:pt>
                      <c:pt idx="7">
                        <c:v>8.4</c:v>
                      </c:pt>
                      <c:pt idx="8">
                        <c:v>8.1999999999999993</c:v>
                      </c:pt>
                      <c:pt idx="9">
                        <c:v>7.9</c:v>
                      </c:pt>
                      <c:pt idx="10">
                        <c:v>7.2</c:v>
                      </c:pt>
                      <c:pt idx="11">
                        <c:v>7.4</c:v>
                      </c:pt>
                      <c:pt idx="12">
                        <c:v>4.9000000000000004</c:v>
                      </c:pt>
                      <c:pt idx="13">
                        <c:v>5.6</c:v>
                      </c:pt>
                      <c:pt idx="14">
                        <c:v>8.1</c:v>
                      </c:pt>
                      <c:pt idx="15">
                        <c:v>6.9</c:v>
                      </c:pt>
                      <c:pt idx="16">
                        <c:v>8.3000000000000007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FCD2-4BA2-A889-E97F63AB6A81}"/>
                  </c:ext>
                </c:extLst>
              </c15:ser>
            </c15:filteredLineSeries>
            <c15:filteredLineSeries>
              <c15:ser>
                <c:idx val="4"/>
                <c:order val="4"/>
                <c:spPr>
                  <a:ln w="22225" cap="rnd">
                    <a:solidFill>
                      <a:srgbClr val="00B050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Sheet1!$C$1:$V$1</c15:sqref>
                        </c15:formulaRef>
                      </c:ext>
                    </c:extLst>
                    <c:numCache>
                      <c:formatCode>General</c:formatCode>
                      <c:ptCount val="20"/>
                      <c:pt idx="0">
                        <c:v>1997</c:v>
                      </c:pt>
                      <c:pt idx="1">
                        <c:v>1998</c:v>
                      </c:pt>
                      <c:pt idx="2">
                        <c:v>1999</c:v>
                      </c:pt>
                      <c:pt idx="3">
                        <c:v>2000</c:v>
                      </c:pt>
                      <c:pt idx="4">
                        <c:v>2001</c:v>
                      </c:pt>
                      <c:pt idx="5">
                        <c:v>2002</c:v>
                      </c:pt>
                      <c:pt idx="6">
                        <c:v>2003</c:v>
                      </c:pt>
                      <c:pt idx="7">
                        <c:v>2004</c:v>
                      </c:pt>
                      <c:pt idx="8">
                        <c:v>2005</c:v>
                      </c:pt>
                      <c:pt idx="9">
                        <c:v>2006</c:v>
                      </c:pt>
                      <c:pt idx="10">
                        <c:v>2007</c:v>
                      </c:pt>
                      <c:pt idx="11">
                        <c:v>2008</c:v>
                      </c:pt>
                      <c:pt idx="12">
                        <c:v>2009</c:v>
                      </c:pt>
                      <c:pt idx="13">
                        <c:v>2010</c:v>
                      </c:pt>
                      <c:pt idx="14">
                        <c:v>2011</c:v>
                      </c:pt>
                      <c:pt idx="15">
                        <c:v>2012</c:v>
                      </c:pt>
                      <c:pt idx="16">
                        <c:v>2013</c:v>
                      </c:pt>
                      <c:pt idx="17">
                        <c:v>2014</c:v>
                      </c:pt>
                      <c:pt idx="18">
                        <c:v>2015</c:v>
                      </c:pt>
                      <c:pt idx="19">
                        <c:v>2016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Sheet1!$C$22:$V$22</c15:sqref>
                        </c15:formulaRef>
                      </c:ext>
                    </c:extLst>
                    <c:numCache>
                      <c:formatCode>0.00</c:formatCode>
                      <c:ptCount val="20"/>
                      <c:pt idx="0">
                        <c:v>11.063283542455022</c:v>
                      </c:pt>
                      <c:pt idx="1">
                        <c:v>9.2153103649729804</c:v>
                      </c:pt>
                      <c:pt idx="2">
                        <c:v>8.2942201003470153</c:v>
                      </c:pt>
                      <c:pt idx="3">
                        <c:v>7.6978835050173702</c:v>
                      </c:pt>
                      <c:pt idx="4">
                        <c:v>5.6014218375705127</c:v>
                      </c:pt>
                      <c:pt idx="5">
                        <c:v>6.5237581161545144</c:v>
                      </c:pt>
                      <c:pt idx="6">
                        <c:v>6.0509200769019502</c:v>
                      </c:pt>
                      <c:pt idx="7">
                        <c:v>6.9602429713369753</c:v>
                      </c:pt>
                      <c:pt idx="8">
                        <c:v>6.8539472814577049</c:v>
                      </c:pt>
                      <c:pt idx="9">
                        <c:v>6.6251244330158592</c:v>
                      </c:pt>
                      <c:pt idx="10">
                        <c:v>6.0466361440688301</c:v>
                      </c:pt>
                      <c:pt idx="11">
                        <c:v>6.2546733279882591</c:v>
                      </c:pt>
                      <c:pt idx="12">
                        <c:v>4.2123132211083787</c:v>
                      </c:pt>
                      <c:pt idx="13">
                        <c:v>4.781469611775317</c:v>
                      </c:pt>
                      <c:pt idx="14">
                        <c:v>6.9091802113290459</c:v>
                      </c:pt>
                      <c:pt idx="15">
                        <c:v>5.8913447331219508</c:v>
                      </c:pt>
                      <c:pt idx="16">
                        <c:v>7.0870954318597823</c:v>
                      </c:pt>
                      <c:pt idx="17">
                        <c:v>9.9453040428804655</c:v>
                      </c:pt>
                      <c:pt idx="18">
                        <c:v>8.8196750228272602</c:v>
                      </c:pt>
                      <c:pt idx="19">
                        <c:v>10.762353879251981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88F6-4295-BE39-4727A434468B}"/>
                  </c:ext>
                </c:extLst>
              </c15:ser>
            </c15:filteredLineSeries>
          </c:ext>
        </c:extLst>
      </c:lineChart>
      <c:catAx>
        <c:axId val="1743977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388576"/>
        <c:crosses val="autoZero"/>
        <c:auto val="1"/>
        <c:lblAlgn val="ctr"/>
        <c:lblOffset val="100"/>
        <c:noMultiLvlLbl val="0"/>
      </c:catAx>
      <c:valAx>
        <c:axId val="174388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3977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2762249</xdr:colOff>
      <xdr:row>24</xdr:row>
      <xdr:rowOff>138112</xdr:rowOff>
    </xdr:from>
    <xdr:to>
      <xdr:col>5</xdr:col>
      <xdr:colOff>847724</xdr:colOff>
      <xdr:row>39</xdr:row>
      <xdr:rowOff>23812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7DC2E31-E379-49FE-A7A6-49CB3F88129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342899</xdr:colOff>
      <xdr:row>24</xdr:row>
      <xdr:rowOff>176210</xdr:rowOff>
    </xdr:from>
    <xdr:to>
      <xdr:col>12</xdr:col>
      <xdr:colOff>28574</xdr:colOff>
      <xdr:row>42</xdr:row>
      <xdr:rowOff>76199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44827BC-8C53-44D2-BD93-AA1492B347A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723899</xdr:colOff>
      <xdr:row>25</xdr:row>
      <xdr:rowOff>4761</xdr:rowOff>
    </xdr:from>
    <xdr:to>
      <xdr:col>18</xdr:col>
      <xdr:colOff>523874</xdr:colOff>
      <xdr:row>43</xdr:row>
      <xdr:rowOff>19050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23BA2F6-77F4-46E8-95FF-E9B7FD4E76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752474</xdr:colOff>
      <xdr:row>24</xdr:row>
      <xdr:rowOff>185736</xdr:rowOff>
    </xdr:from>
    <xdr:to>
      <xdr:col>25</xdr:col>
      <xdr:colOff>533399</xdr:colOff>
      <xdr:row>43</xdr:row>
      <xdr:rowOff>114300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50452F3A-49E1-41AF-9C2E-F2E6C21637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AE11FD-A430-4BEE-B643-96B334E39306}">
  <dimension ref="A1:W23"/>
  <sheetViews>
    <sheetView tabSelected="1" topLeftCell="M22" workbookViewId="0">
      <selection activeCell="C21" sqref="C21:V21"/>
    </sheetView>
  </sheetViews>
  <sheetFormatPr defaultRowHeight="15" x14ac:dyDescent="0.25"/>
  <cols>
    <col min="1" max="1" width="45.7109375" customWidth="1"/>
    <col min="2" max="22" width="13.7109375" customWidth="1"/>
  </cols>
  <sheetData>
    <row r="1" spans="1:23" s="1" customFormat="1" x14ac:dyDescent="0.25">
      <c r="C1" s="1">
        <v>1997</v>
      </c>
      <c r="D1" s="1">
        <v>1998</v>
      </c>
      <c r="E1" s="1">
        <v>1999</v>
      </c>
      <c r="F1" s="1">
        <v>2000</v>
      </c>
      <c r="G1" s="1">
        <v>2001</v>
      </c>
      <c r="H1" s="1">
        <v>2002</v>
      </c>
      <c r="I1" s="1">
        <v>2003</v>
      </c>
      <c r="J1" s="1">
        <v>2004</v>
      </c>
      <c r="K1" s="1">
        <v>2005</v>
      </c>
      <c r="L1" s="1">
        <v>2006</v>
      </c>
      <c r="M1" s="1">
        <v>2007</v>
      </c>
      <c r="N1" s="1">
        <v>2008</v>
      </c>
      <c r="O1" s="1">
        <v>2009</v>
      </c>
      <c r="P1" s="1">
        <v>2010</v>
      </c>
      <c r="Q1" s="1">
        <v>2011</v>
      </c>
      <c r="R1" s="1">
        <v>2012</v>
      </c>
      <c r="S1" s="1">
        <v>2013</v>
      </c>
      <c r="T1" s="1">
        <v>2014</v>
      </c>
      <c r="U1" s="1">
        <v>2015</v>
      </c>
      <c r="V1" s="1">
        <v>2016</v>
      </c>
    </row>
    <row r="2" spans="1:23" ht="18.75" x14ac:dyDescent="0.3">
      <c r="A2" s="13" t="s">
        <v>16</v>
      </c>
    </row>
    <row r="3" spans="1:23" ht="16.5" thickBot="1" x14ac:dyDescent="0.3">
      <c r="A3" s="8" t="s">
        <v>4</v>
      </c>
      <c r="B3" t="s">
        <v>11</v>
      </c>
      <c r="C3" s="2">
        <v>211985</v>
      </c>
      <c r="D3" s="2">
        <v>217588</v>
      </c>
      <c r="E3" s="2">
        <v>218896</v>
      </c>
      <c r="F3" s="2">
        <v>224983</v>
      </c>
      <c r="G3" s="2">
        <v>225747</v>
      </c>
      <c r="H3" s="2">
        <v>225133</v>
      </c>
      <c r="I3" s="2">
        <v>222069</v>
      </c>
      <c r="J3" s="2">
        <v>227741</v>
      </c>
      <c r="K3" s="2">
        <v>235546</v>
      </c>
      <c r="L3" s="2">
        <v>253320</v>
      </c>
      <c r="M3" s="2">
        <v>262250</v>
      </c>
      <c r="N3" s="2">
        <v>263219</v>
      </c>
      <c r="O3" s="7">
        <v>247394</v>
      </c>
      <c r="P3" s="2">
        <v>261214</v>
      </c>
      <c r="Q3" s="2">
        <v>280434</v>
      </c>
      <c r="R3" s="2">
        <v>287733</v>
      </c>
      <c r="S3" s="2">
        <v>292634</v>
      </c>
      <c r="T3" s="2">
        <v>292297</v>
      </c>
      <c r="U3" s="2">
        <v>287478</v>
      </c>
      <c r="V3" s="2">
        <v>292755</v>
      </c>
    </row>
    <row r="4" spans="1:23" ht="16.5" thickBot="1" x14ac:dyDescent="0.3">
      <c r="B4" t="s">
        <v>12</v>
      </c>
      <c r="C4" s="2">
        <v>2008</v>
      </c>
      <c r="D4" s="2"/>
      <c r="E4" s="2"/>
      <c r="F4" s="2">
        <v>2219</v>
      </c>
      <c r="G4" s="2">
        <v>2302</v>
      </c>
      <c r="H4" s="2">
        <v>2338</v>
      </c>
      <c r="I4" s="2">
        <v>2065</v>
      </c>
      <c r="J4" s="2">
        <v>1996</v>
      </c>
      <c r="K4" s="2">
        <v>1913</v>
      </c>
      <c r="L4" s="2">
        <v>2013</v>
      </c>
      <c r="M4" s="2">
        <v>1910</v>
      </c>
      <c r="N4" s="2">
        <v>2144</v>
      </c>
      <c r="O4" s="7">
        <v>1976</v>
      </c>
      <c r="P4" s="2">
        <v>1934</v>
      </c>
      <c r="Q4" s="2">
        <v>1891</v>
      </c>
      <c r="R4" s="2">
        <v>1883</v>
      </c>
      <c r="S4" s="2">
        <v>1946</v>
      </c>
      <c r="T4" s="2">
        <v>1960</v>
      </c>
      <c r="U4" s="2">
        <v>1824</v>
      </c>
      <c r="V4" s="2">
        <v>1756</v>
      </c>
    </row>
    <row r="5" spans="1:23" ht="16.5" thickBot="1" x14ac:dyDescent="0.3">
      <c r="A5" s="9" t="s">
        <v>5</v>
      </c>
      <c r="B5" t="s">
        <v>13</v>
      </c>
      <c r="C5" s="2">
        <v>76223</v>
      </c>
      <c r="D5" s="2">
        <v>86335</v>
      </c>
      <c r="E5" s="2">
        <v>88743</v>
      </c>
      <c r="F5" s="2">
        <v>89989</v>
      </c>
      <c r="G5" s="2">
        <v>90229</v>
      </c>
      <c r="H5" s="2">
        <v>88423</v>
      </c>
      <c r="I5" s="2">
        <v>88569</v>
      </c>
      <c r="J5" s="2">
        <v>88744</v>
      </c>
      <c r="K5" s="2">
        <v>89764</v>
      </c>
      <c r="L5" s="2">
        <v>93696</v>
      </c>
      <c r="M5" s="2">
        <v>93736</v>
      </c>
      <c r="N5" s="2">
        <v>94663</v>
      </c>
      <c r="O5" s="7">
        <v>90691</v>
      </c>
      <c r="P5" s="2">
        <v>91565</v>
      </c>
      <c r="Q5" s="2">
        <v>93652</v>
      </c>
      <c r="R5" s="2">
        <v>94505</v>
      </c>
      <c r="S5" s="2">
        <v>98923</v>
      </c>
      <c r="T5" s="2">
        <v>98918</v>
      </c>
      <c r="U5" s="2">
        <v>100681</v>
      </c>
      <c r="V5" s="2">
        <v>102313</v>
      </c>
    </row>
    <row r="6" spans="1:23" x14ac:dyDescent="0.25">
      <c r="A6" s="10" t="s">
        <v>23</v>
      </c>
      <c r="C6">
        <v>33399</v>
      </c>
      <c r="D6">
        <v>28357</v>
      </c>
      <c r="E6">
        <v>26034</v>
      </c>
      <c r="F6">
        <v>25396</v>
      </c>
      <c r="G6">
        <v>18765</v>
      </c>
      <c r="H6">
        <v>21850</v>
      </c>
      <c r="I6">
        <v>20171</v>
      </c>
      <c r="J6">
        <v>23004</v>
      </c>
      <c r="K6">
        <v>23857</v>
      </c>
      <c r="L6">
        <v>24093</v>
      </c>
      <c r="M6">
        <v>22471</v>
      </c>
      <c r="N6">
        <v>24008</v>
      </c>
      <c r="O6">
        <v>15556</v>
      </c>
      <c r="P6">
        <v>17424</v>
      </c>
      <c r="Q6">
        <v>25558</v>
      </c>
      <c r="R6">
        <v>22010</v>
      </c>
      <c r="S6">
        <v>26935</v>
      </c>
      <c r="T6">
        <v>37999</v>
      </c>
      <c r="U6">
        <v>34134</v>
      </c>
      <c r="V6">
        <v>42899</v>
      </c>
      <c r="W6">
        <v>52576</v>
      </c>
    </row>
    <row r="7" spans="1:23" ht="16.5" thickBot="1" x14ac:dyDescent="0.3">
      <c r="A7" s="10" t="s">
        <v>6</v>
      </c>
      <c r="B7" t="s">
        <v>14</v>
      </c>
      <c r="C7" s="2">
        <v>125307</v>
      </c>
      <c r="D7" s="2">
        <v>131564</v>
      </c>
      <c r="E7" s="2">
        <v>129388</v>
      </c>
      <c r="F7" s="2">
        <v>130048</v>
      </c>
      <c r="G7" s="2">
        <v>126650</v>
      </c>
      <c r="H7" s="2">
        <v>125457</v>
      </c>
      <c r="I7" s="2">
        <v>123494</v>
      </c>
      <c r="J7" s="2">
        <v>123573</v>
      </c>
      <c r="K7" s="2">
        <v>127468</v>
      </c>
      <c r="L7" s="2">
        <v>128814</v>
      </c>
      <c r="M7" s="2">
        <v>129258</v>
      </c>
      <c r="N7" s="2">
        <v>132859</v>
      </c>
      <c r="O7" s="7">
        <v>123524</v>
      </c>
      <c r="P7" s="2">
        <v>130069</v>
      </c>
      <c r="Q7" s="2">
        <v>134824</v>
      </c>
      <c r="R7" s="2">
        <v>136488</v>
      </c>
      <c r="S7" s="2">
        <v>145736</v>
      </c>
      <c r="T7" s="2">
        <v>150943</v>
      </c>
      <c r="U7" s="2">
        <v>158451</v>
      </c>
      <c r="V7" s="2">
        <v>162284</v>
      </c>
    </row>
    <row r="8" spans="1:23" ht="16.5" thickBot="1" x14ac:dyDescent="0.3">
      <c r="A8" s="11" t="s">
        <v>7</v>
      </c>
      <c r="B8" t="s">
        <v>15</v>
      </c>
      <c r="C8" s="2">
        <v>337292</v>
      </c>
      <c r="D8" s="2">
        <v>349152</v>
      </c>
      <c r="E8" s="2">
        <v>348284</v>
      </c>
      <c r="F8" s="2">
        <v>355031</v>
      </c>
      <c r="G8" s="2">
        <v>352397</v>
      </c>
      <c r="H8" s="2">
        <v>350590</v>
      </c>
      <c r="I8" s="2">
        <v>345563</v>
      </c>
      <c r="J8" s="2">
        <v>351314</v>
      </c>
      <c r="K8" s="2">
        <v>363014</v>
      </c>
      <c r="L8" s="2">
        <v>382134</v>
      </c>
      <c r="M8" s="2">
        <v>391508</v>
      </c>
      <c r="N8" s="2">
        <v>396078</v>
      </c>
      <c r="O8" s="7">
        <v>370918</v>
      </c>
      <c r="P8" s="2">
        <v>391283</v>
      </c>
      <c r="Q8" s="2">
        <v>415258</v>
      </c>
      <c r="R8" s="2">
        <v>424221</v>
      </c>
      <c r="S8" s="2">
        <v>438370</v>
      </c>
      <c r="T8" s="2">
        <v>443240</v>
      </c>
      <c r="U8" s="2">
        <v>445929</v>
      </c>
      <c r="V8" s="2">
        <v>455039</v>
      </c>
    </row>
    <row r="9" spans="1:23" s="3" customFormat="1" ht="16.5" thickBot="1" x14ac:dyDescent="0.3">
      <c r="A9" s="3" t="s">
        <v>0</v>
      </c>
      <c r="C9" s="4">
        <v>4.38</v>
      </c>
      <c r="D9" s="4">
        <f t="shared" ref="D9:V9" si="0">D8/D7+(D8-D7)/D7</f>
        <v>4.3077133562372687</v>
      </c>
      <c r="E9" s="4">
        <f t="shared" si="0"/>
        <v>4.3835595263857545</v>
      </c>
      <c r="F9" s="4">
        <f t="shared" si="0"/>
        <v>4.4599993848425195</v>
      </c>
      <c r="G9" s="4">
        <f t="shared" si="0"/>
        <v>4.5648953809711807</v>
      </c>
      <c r="H9" s="4">
        <f t="shared" si="0"/>
        <v>4.5890065919000138</v>
      </c>
      <c r="I9" s="4">
        <f t="shared" si="0"/>
        <v>4.5964338348421787</v>
      </c>
      <c r="J9" s="4">
        <f t="shared" si="0"/>
        <v>4.6859346297330324</v>
      </c>
      <c r="K9" s="4">
        <f t="shared" si="0"/>
        <v>4.6957667806822103</v>
      </c>
      <c r="L9" s="4">
        <f t="shared" si="0"/>
        <v>4.933112860403372</v>
      </c>
      <c r="M9" s="4">
        <f t="shared" si="0"/>
        <v>5.057775921026165</v>
      </c>
      <c r="N9" s="4">
        <f t="shared" si="0"/>
        <v>4.9623811710158892</v>
      </c>
      <c r="O9" s="4">
        <f t="shared" si="0"/>
        <v>5.0056021501894365</v>
      </c>
      <c r="P9" s="4">
        <f t="shared" si="0"/>
        <v>5.0165450645426661</v>
      </c>
      <c r="Q9" s="4">
        <f t="shared" si="0"/>
        <v>5.1600011867323321</v>
      </c>
      <c r="R9" s="4">
        <f t="shared" si="0"/>
        <v>5.2162387902233167</v>
      </c>
      <c r="S9" s="4">
        <f t="shared" si="0"/>
        <v>5.0159466432453206</v>
      </c>
      <c r="T9" s="4">
        <f t="shared" si="0"/>
        <v>4.8729454164817181</v>
      </c>
      <c r="U9" s="4">
        <f t="shared" si="0"/>
        <v>4.6286044266050705</v>
      </c>
      <c r="V9" s="4">
        <f t="shared" si="0"/>
        <v>4.6079342387419588</v>
      </c>
    </row>
    <row r="10" spans="1:23" ht="16.5" thickBot="1" x14ac:dyDescent="0.3">
      <c r="A10" t="s">
        <v>1</v>
      </c>
      <c r="C10" s="2">
        <f>(C8-C6)/C9</f>
        <v>69381.963470319635</v>
      </c>
      <c r="D10" s="6">
        <f>(D8-D6)/D9</f>
        <v>74469.903977132373</v>
      </c>
      <c r="E10" s="6">
        <f>(E8-E6)/E9</f>
        <v>73513.316760111426</v>
      </c>
      <c r="F10" s="6">
        <f t="shared" ref="F10:V10" si="1">(C8-C6)/C9</f>
        <v>69381.963470319635</v>
      </c>
      <c r="G10" s="6">
        <f t="shared" si="1"/>
        <v>74469.903977132373</v>
      </c>
      <c r="H10" s="6">
        <f t="shared" si="1"/>
        <v>73513.316760111426</v>
      </c>
      <c r="I10" s="6">
        <f t="shared" si="1"/>
        <v>73909.203019237466</v>
      </c>
      <c r="J10" s="6">
        <f t="shared" si="1"/>
        <v>73086.450434493818</v>
      </c>
      <c r="K10" s="6">
        <f t="shared" si="1"/>
        <v>71636.41921549078</v>
      </c>
      <c r="L10" s="6">
        <f t="shared" si="1"/>
        <v>70792.273247456091</v>
      </c>
      <c r="M10" s="6">
        <f t="shared" si="1"/>
        <v>70062.863855764997</v>
      </c>
      <c r="N10" s="6">
        <f t="shared" si="1"/>
        <v>72226.116807003476</v>
      </c>
      <c r="O10" s="6">
        <f t="shared" si="1"/>
        <v>72579.121972636887</v>
      </c>
      <c r="P10" s="6">
        <f t="shared" si="1"/>
        <v>72964.284255030143</v>
      </c>
      <c r="Q10" s="6">
        <f t="shared" si="1"/>
        <v>74978.117798200197</v>
      </c>
      <c r="R10" s="6">
        <f t="shared" si="1"/>
        <v>70992.857470015137</v>
      </c>
      <c r="S10" s="6">
        <f t="shared" si="1"/>
        <v>74525.195167180835</v>
      </c>
      <c r="T10" s="6">
        <f t="shared" si="1"/>
        <v>75523.238444599046</v>
      </c>
      <c r="U10" s="6">
        <f t="shared" si="1"/>
        <v>77107.474595268795</v>
      </c>
      <c r="V10" s="6">
        <f t="shared" si="1"/>
        <v>82025.394060771214</v>
      </c>
    </row>
    <row r="11" spans="1:23" ht="15.75" thickBot="1" x14ac:dyDescent="0.3">
      <c r="A11" s="15" t="s">
        <v>18</v>
      </c>
      <c r="C11">
        <v>245068</v>
      </c>
      <c r="D11">
        <v>251264</v>
      </c>
      <c r="E11">
        <v>260078</v>
      </c>
      <c r="F11">
        <v>270615</v>
      </c>
      <c r="G11">
        <v>277160</v>
      </c>
      <c r="H11">
        <v>275988</v>
      </c>
      <c r="I11">
        <v>277656</v>
      </c>
      <c r="J11">
        <v>275005</v>
      </c>
      <c r="K11">
        <v>290874</v>
      </c>
      <c r="L11">
        <v>303954</v>
      </c>
      <c r="M11">
        <v>309812</v>
      </c>
      <c r="N11">
        <v>323643</v>
      </c>
      <c r="O11">
        <v>318150</v>
      </c>
      <c r="P11">
        <v>311447</v>
      </c>
      <c r="Q11">
        <v>316768</v>
      </c>
      <c r="R11">
        <v>320712</v>
      </c>
      <c r="S11">
        <v>324209</v>
      </c>
      <c r="T11">
        <v>323831</v>
      </c>
      <c r="U11">
        <v>326925</v>
      </c>
      <c r="V11">
        <v>340649</v>
      </c>
      <c r="W11">
        <v>356599</v>
      </c>
    </row>
    <row r="12" spans="1:23" x14ac:dyDescent="0.25">
      <c r="A12" s="15" t="s">
        <v>19</v>
      </c>
      <c r="C12" s="16">
        <v>56192</v>
      </c>
      <c r="D12" s="16">
        <v>56841</v>
      </c>
      <c r="E12" s="16">
        <v>56623</v>
      </c>
      <c r="F12" s="16">
        <v>59837</v>
      </c>
      <c r="G12" s="16">
        <v>59306</v>
      </c>
      <c r="H12" s="16">
        <v>58222</v>
      </c>
      <c r="I12" s="16">
        <v>57316</v>
      </c>
      <c r="J12" s="16">
        <v>56886</v>
      </c>
      <c r="K12" s="16">
        <v>57125</v>
      </c>
      <c r="L12" s="16">
        <v>58490</v>
      </c>
      <c r="M12" s="16">
        <v>59095</v>
      </c>
      <c r="N12" s="16">
        <v>59264</v>
      </c>
      <c r="O12" s="16">
        <v>51940</v>
      </c>
      <c r="P12" s="16">
        <v>53316</v>
      </c>
      <c r="Q12" s="16">
        <v>54596</v>
      </c>
      <c r="R12" s="16">
        <v>54909</v>
      </c>
      <c r="S12" s="16">
        <v>55486</v>
      </c>
      <c r="T12" s="16">
        <v>57135</v>
      </c>
      <c r="U12" s="16">
        <v>58579</v>
      </c>
      <c r="V12" s="16">
        <v>58165</v>
      </c>
    </row>
    <row r="13" spans="1:23" x14ac:dyDescent="0.25">
      <c r="A13" t="s">
        <v>3</v>
      </c>
      <c r="C13" s="12">
        <f t="shared" ref="C13:V13" si="2">C6/C5</f>
        <v>0.43817482911981948</v>
      </c>
      <c r="D13" s="12">
        <f t="shared" si="2"/>
        <v>0.32845311866566285</v>
      </c>
      <c r="E13" s="12">
        <f t="shared" si="2"/>
        <v>0.29336398363814609</v>
      </c>
      <c r="F13" s="12">
        <f t="shared" si="2"/>
        <v>0.28221227038860303</v>
      </c>
      <c r="G13" s="12">
        <f t="shared" si="2"/>
        <v>0.20797082977756598</v>
      </c>
      <c r="H13" s="12">
        <f t="shared" si="2"/>
        <v>0.24710765298621398</v>
      </c>
      <c r="I13" s="12">
        <f t="shared" si="2"/>
        <v>0.22774334134968216</v>
      </c>
      <c r="J13" s="12">
        <f t="shared" si="2"/>
        <v>0.25921752456504099</v>
      </c>
      <c r="K13" s="12">
        <f t="shared" si="2"/>
        <v>0.26577469809723275</v>
      </c>
      <c r="L13" s="12">
        <f t="shared" si="2"/>
        <v>0.25714011270491804</v>
      </c>
      <c r="M13" s="12">
        <f t="shared" si="2"/>
        <v>0.23972646581889562</v>
      </c>
      <c r="N13" s="12">
        <f t="shared" si="2"/>
        <v>0.25361545693671234</v>
      </c>
      <c r="O13" s="12">
        <f t="shared" si="2"/>
        <v>0.17152749445920765</v>
      </c>
      <c r="P13" s="12">
        <f t="shared" si="2"/>
        <v>0.19029105007371813</v>
      </c>
      <c r="Q13" s="12">
        <f t="shared" si="2"/>
        <v>0.27290394225430314</v>
      </c>
      <c r="R13" s="12">
        <f t="shared" si="2"/>
        <v>0.23289773027882121</v>
      </c>
      <c r="S13" s="12">
        <f t="shared" si="2"/>
        <v>0.27228248233474522</v>
      </c>
      <c r="T13" s="12">
        <f t="shared" si="2"/>
        <v>0.38414646474857961</v>
      </c>
      <c r="U13" s="12">
        <f t="shared" si="2"/>
        <v>0.33903119754472044</v>
      </c>
      <c r="V13" s="12">
        <f t="shared" si="2"/>
        <v>0.41929178110308563</v>
      </c>
    </row>
    <row r="14" spans="1:23" x14ac:dyDescent="0.25">
      <c r="A14" t="s">
        <v>2</v>
      </c>
      <c r="C14" s="5">
        <f>C13*C9</f>
        <v>1.9192057515448093</v>
      </c>
      <c r="D14" s="5">
        <f t="shared" ref="D14:V14" si="3">D13*D9</f>
        <v>1.4148818861738603</v>
      </c>
      <c r="E14" s="5">
        <f t="shared" si="3"/>
        <v>1.2859784851754699</v>
      </c>
      <c r="F14" s="5">
        <f t="shared" si="3"/>
        <v>1.2586665523281804</v>
      </c>
      <c r="G14" s="5">
        <f t="shared" si="3"/>
        <v>0.94936508022835464</v>
      </c>
      <c r="H14" s="5">
        <f t="shared" si="3"/>
        <v>1.133978648462677</v>
      </c>
      <c r="I14" s="5">
        <f t="shared" si="3"/>
        <v>1.0468071998396908</v>
      </c>
      <c r="J14" s="5">
        <f t="shared" si="3"/>
        <v>1.2146763749929985</v>
      </c>
      <c r="K14" s="5">
        <f t="shared" si="3"/>
        <v>1.248015998470829</v>
      </c>
      <c r="L14" s="5">
        <f t="shared" si="3"/>
        <v>1.2685011969102038</v>
      </c>
      <c r="M14" s="5">
        <f t="shared" si="3"/>
        <v>1.2124827464515122</v>
      </c>
      <c r="N14" s="5">
        <f t="shared" si="3"/>
        <v>1.2585365681813323</v>
      </c>
      <c r="O14" s="5">
        <f t="shared" si="3"/>
        <v>0.85859839508161651</v>
      </c>
      <c r="P14" s="5">
        <f t="shared" si="3"/>
        <v>0.95460362807395205</v>
      </c>
      <c r="Q14" s="5">
        <f t="shared" si="3"/>
        <v>1.4081846658961361</v>
      </c>
      <c r="R14" s="5">
        <f t="shared" si="3"/>
        <v>1.2148501748353546</v>
      </c>
      <c r="S14" s="5">
        <f t="shared" si="3"/>
        <v>1.3657544032814686</v>
      </c>
      <c r="T14" s="5">
        <f t="shared" si="3"/>
        <v>1.8719247546542468</v>
      </c>
      <c r="U14" s="5">
        <f t="shared" si="3"/>
        <v>1.5692413017127111</v>
      </c>
      <c r="V14" s="5">
        <f t="shared" si="3"/>
        <v>1.9320689541680069</v>
      </c>
    </row>
    <row r="15" spans="1:23" x14ac:dyDescent="0.25"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3" x14ac:dyDescent="0.25">
      <c r="A16" t="s">
        <v>22</v>
      </c>
      <c r="C16" s="5">
        <f>C10/(C10+C11)</f>
        <v>0.22064548109533641</v>
      </c>
      <c r="D16" s="5">
        <f t="shared" ref="D16:V16" si="4">D10/(D10+D11)</f>
        <v>0.22862189986327125</v>
      </c>
      <c r="E16" s="5">
        <f t="shared" si="4"/>
        <v>0.22036939532504538</v>
      </c>
      <c r="F16" s="5">
        <f t="shared" si="4"/>
        <v>0.2040664209531283</v>
      </c>
      <c r="G16" s="5">
        <f t="shared" si="4"/>
        <v>0.21178489979047796</v>
      </c>
      <c r="H16" s="5">
        <f t="shared" si="4"/>
        <v>0.21033773904368161</v>
      </c>
      <c r="I16" s="5">
        <f t="shared" si="4"/>
        <v>0.21022900555716598</v>
      </c>
      <c r="J16" s="5">
        <f t="shared" si="4"/>
        <v>0.20996335975292135</v>
      </c>
      <c r="K16" s="5">
        <f t="shared" si="4"/>
        <v>0.19761202828464691</v>
      </c>
      <c r="L16" s="5">
        <f t="shared" si="4"/>
        <v>0.18890721082824447</v>
      </c>
      <c r="M16" s="5">
        <f t="shared" si="4"/>
        <v>0.18443669355908537</v>
      </c>
      <c r="N16" s="5">
        <f t="shared" si="4"/>
        <v>0.1824494858037021</v>
      </c>
      <c r="O16" s="5">
        <f t="shared" si="4"/>
        <v>0.18575303935937404</v>
      </c>
      <c r="P16" s="5">
        <f t="shared" si="4"/>
        <v>0.18980786268132394</v>
      </c>
      <c r="Q16" s="5">
        <f t="shared" si="4"/>
        <v>0.19139466708595079</v>
      </c>
      <c r="R16" s="5">
        <f t="shared" si="4"/>
        <v>0.18124068700232959</v>
      </c>
      <c r="S16" s="5">
        <f t="shared" si="4"/>
        <v>0.18690444930596933</v>
      </c>
      <c r="T16" s="5">
        <f t="shared" si="4"/>
        <v>0.18911340152228312</v>
      </c>
      <c r="U16" s="5">
        <f t="shared" si="4"/>
        <v>0.19084474502330442</v>
      </c>
      <c r="V16" s="5">
        <f t="shared" si="4"/>
        <v>0.19406284178401823</v>
      </c>
    </row>
    <row r="18" spans="1:23" x14ac:dyDescent="0.25">
      <c r="A18" t="s">
        <v>8</v>
      </c>
      <c r="C18" s="5">
        <f>C9*100/438</f>
        <v>1</v>
      </c>
      <c r="D18" s="5">
        <f t="shared" ref="D18:V18" si="5">D9*100/438</f>
        <v>0.98349620005417093</v>
      </c>
      <c r="E18" s="5">
        <f t="shared" si="5"/>
        <v>1.0008126772570216</v>
      </c>
      <c r="F18" s="5">
        <f t="shared" si="5"/>
        <v>1.0182646997357352</v>
      </c>
      <c r="G18" s="5">
        <f t="shared" si="5"/>
        <v>1.0422135572993565</v>
      </c>
      <c r="H18" s="5">
        <f t="shared" si="5"/>
        <v>1.047718399977172</v>
      </c>
      <c r="I18" s="5">
        <f t="shared" si="5"/>
        <v>1.0494141175438765</v>
      </c>
      <c r="J18" s="5">
        <f t="shared" si="5"/>
        <v>1.0698480889801445</v>
      </c>
      <c r="K18" s="5">
        <f t="shared" si="5"/>
        <v>1.0720928723018746</v>
      </c>
      <c r="L18" s="5">
        <f t="shared" si="5"/>
        <v>1.1262814749779388</v>
      </c>
      <c r="M18" s="5">
        <f t="shared" si="5"/>
        <v>1.1547433609648778</v>
      </c>
      <c r="N18" s="5">
        <f t="shared" si="5"/>
        <v>1.1329637376748605</v>
      </c>
      <c r="O18" s="5">
        <f t="shared" si="5"/>
        <v>1.1428315411391408</v>
      </c>
      <c r="P18" s="5">
        <f t="shared" si="5"/>
        <v>1.1453299234115675</v>
      </c>
      <c r="Q18" s="5">
        <f t="shared" si="5"/>
        <v>1.1780824627242767</v>
      </c>
      <c r="R18" s="5">
        <f t="shared" si="5"/>
        <v>1.1909220982245017</v>
      </c>
      <c r="S18" s="5">
        <f t="shared" si="5"/>
        <v>1.1451932975445938</v>
      </c>
      <c r="T18" s="5">
        <f t="shared" si="5"/>
        <v>1.1125446156350953</v>
      </c>
      <c r="U18" s="5">
        <f t="shared" si="5"/>
        <v>1.0567590015080068</v>
      </c>
      <c r="V18" s="5">
        <f t="shared" si="5"/>
        <v>1.0520397805346937</v>
      </c>
    </row>
    <row r="19" spans="1:23" x14ac:dyDescent="0.25">
      <c r="A19" t="s">
        <v>9</v>
      </c>
      <c r="C19" s="5">
        <f>C13*100/61.76</f>
        <v>0.70947996942975955</v>
      </c>
      <c r="D19" s="5">
        <f t="shared" ref="D19:V19" si="6">D13*100/61.76</f>
        <v>0.53182175949751109</v>
      </c>
      <c r="E19" s="5">
        <f t="shared" si="6"/>
        <v>0.47500645019129872</v>
      </c>
      <c r="F19" s="5">
        <f t="shared" si="6"/>
        <v>0.45694991967066551</v>
      </c>
      <c r="G19" s="5">
        <f t="shared" si="6"/>
        <v>0.3367403331890641</v>
      </c>
      <c r="H19" s="5">
        <f t="shared" si="6"/>
        <v>0.40010954175228952</v>
      </c>
      <c r="I19" s="5">
        <f t="shared" si="6"/>
        <v>0.3687554102164543</v>
      </c>
      <c r="J19" s="5">
        <f t="shared" si="6"/>
        <v>0.41971749443821404</v>
      </c>
      <c r="K19" s="5">
        <f t="shared" si="6"/>
        <v>0.43033467956158156</v>
      </c>
      <c r="L19" s="5">
        <f t="shared" si="6"/>
        <v>0.41635380943153832</v>
      </c>
      <c r="M19" s="5">
        <f t="shared" si="6"/>
        <v>0.38815813766012897</v>
      </c>
      <c r="N19" s="5">
        <f t="shared" si="6"/>
        <v>0.41064678908146424</v>
      </c>
      <c r="O19" s="5">
        <f t="shared" si="6"/>
        <v>0.27773234206477926</v>
      </c>
      <c r="P19" s="5">
        <f t="shared" si="6"/>
        <v>0.30811374688102033</v>
      </c>
      <c r="Q19" s="5">
        <f t="shared" si="6"/>
        <v>0.44187814484181209</v>
      </c>
      <c r="R19" s="5">
        <f t="shared" si="6"/>
        <v>0.37710124721311722</v>
      </c>
      <c r="S19" s="5">
        <f t="shared" si="6"/>
        <v>0.44087189497206158</v>
      </c>
      <c r="T19" s="5">
        <f t="shared" si="6"/>
        <v>0.62199880950223385</v>
      </c>
      <c r="U19" s="5">
        <f t="shared" si="6"/>
        <v>0.54894947788976756</v>
      </c>
      <c r="V19" s="5">
        <f t="shared" si="6"/>
        <v>0.6789050859829755</v>
      </c>
    </row>
    <row r="20" spans="1:23" x14ac:dyDescent="0.25">
      <c r="A20" t="s">
        <v>10</v>
      </c>
      <c r="C20" s="5">
        <f>C14*100/270.5</f>
        <v>0.70950305047867257</v>
      </c>
      <c r="D20" s="5">
        <f t="shared" ref="D20:V20" si="7">D14*100/270.5</f>
        <v>0.52306169544320169</v>
      </c>
      <c r="E20" s="5">
        <f t="shared" si="7"/>
        <v>0.47540794276357484</v>
      </c>
      <c r="F20" s="5">
        <f t="shared" si="7"/>
        <v>0.4653111099179964</v>
      </c>
      <c r="G20" s="5">
        <f t="shared" si="7"/>
        <v>0.35096675794024201</v>
      </c>
      <c r="H20" s="5">
        <f t="shared" si="7"/>
        <v>0.41921576652964032</v>
      </c>
      <c r="I20" s="5">
        <f t="shared" si="7"/>
        <v>0.38698972267641069</v>
      </c>
      <c r="J20" s="5">
        <f t="shared" si="7"/>
        <v>0.44904856746506416</v>
      </c>
      <c r="K20" s="5">
        <f t="shared" si="7"/>
        <v>0.46137375174522327</v>
      </c>
      <c r="L20" s="5">
        <f t="shared" si="7"/>
        <v>0.46894683804443765</v>
      </c>
      <c r="M20" s="5">
        <f t="shared" si="7"/>
        <v>0.44823761421497682</v>
      </c>
      <c r="N20" s="5">
        <f t="shared" si="7"/>
        <v>0.46526305662895834</v>
      </c>
      <c r="O20" s="5">
        <f t="shared" si="7"/>
        <v>0.31741160631483051</v>
      </c>
      <c r="P20" s="5">
        <f t="shared" si="7"/>
        <v>0.3529033745190211</v>
      </c>
      <c r="Q20" s="5">
        <f t="shared" si="7"/>
        <v>0.52058582842740708</v>
      </c>
      <c r="R20" s="5">
        <f t="shared" si="7"/>
        <v>0.44911281879310705</v>
      </c>
      <c r="S20" s="5">
        <f t="shared" si="7"/>
        <v>0.50489996424453554</v>
      </c>
      <c r="T20" s="5">
        <f t="shared" si="7"/>
        <v>0.69202393887402835</v>
      </c>
      <c r="U20" s="5">
        <f t="shared" si="7"/>
        <v>0.58012617438547542</v>
      </c>
      <c r="V20" s="5">
        <f t="shared" si="7"/>
        <v>0.71425839340776598</v>
      </c>
    </row>
    <row r="21" spans="1:23" s="14" customFormat="1" x14ac:dyDescent="0.25">
      <c r="A21" s="14" t="s">
        <v>17</v>
      </c>
      <c r="C21" s="20">
        <f>C6*100/(C11+C10)</f>
        <v>10.621403682609259</v>
      </c>
      <c r="D21" s="20">
        <f t="shared" ref="D21:V21" si="8">D6*100/(D11+D10)</f>
        <v>8.705572141483545</v>
      </c>
      <c r="E21" s="20">
        <f t="shared" si="8"/>
        <v>7.8041599682048339</v>
      </c>
      <c r="F21" s="20">
        <f t="shared" si="8"/>
        <v>7.4694784743914244</v>
      </c>
      <c r="G21" s="20">
        <f t="shared" si="8"/>
        <v>5.3365768348360803</v>
      </c>
      <c r="H21" s="20">
        <f t="shared" si="8"/>
        <v>6.2517647150946987</v>
      </c>
      <c r="I21" s="20">
        <f t="shared" si="8"/>
        <v>5.7374847757319865</v>
      </c>
      <c r="J21" s="20">
        <f t="shared" si="8"/>
        <v>6.6086081606675506</v>
      </c>
      <c r="K21" s="20">
        <f t="shared" si="8"/>
        <v>6.5810522223413495</v>
      </c>
      <c r="L21" s="20">
        <f t="shared" si="8"/>
        <v>6.4291499929315314</v>
      </c>
      <c r="M21" s="20">
        <f t="shared" si="8"/>
        <v>5.9153690170276798</v>
      </c>
      <c r="N21" s="20">
        <f t="shared" si="8"/>
        <v>6.0646307026027806</v>
      </c>
      <c r="O21" s="20">
        <f t="shared" si="8"/>
        <v>3.9812747822491206</v>
      </c>
      <c r="P21" s="20">
        <f t="shared" si="8"/>
        <v>4.5326452978004639</v>
      </c>
      <c r="Q21" s="20">
        <f t="shared" si="8"/>
        <v>6.5241233642972984</v>
      </c>
      <c r="R21" s="20">
        <f t="shared" si="8"/>
        <v>5.619026565603634</v>
      </c>
      <c r="S21" s="20">
        <f t="shared" si="8"/>
        <v>6.755126679994607</v>
      </c>
      <c r="T21" s="20">
        <f t="shared" si="8"/>
        <v>9.5151112325733997</v>
      </c>
      <c r="U21" s="20">
        <f t="shared" si="8"/>
        <v>8.4483308016745511</v>
      </c>
      <c r="V21" s="20">
        <f t="shared" si="8"/>
        <v>10.149420121681674</v>
      </c>
    </row>
    <row r="22" spans="1:23" s="14" customFormat="1" x14ac:dyDescent="0.25">
      <c r="A22" s="14" t="s">
        <v>21</v>
      </c>
      <c r="C22" s="20">
        <f>C23*C11/(C11+C12)</f>
        <v>11.063283542455022</v>
      </c>
      <c r="D22" s="20">
        <f t="shared" ref="D22:V22" si="9">D23*D11/(D11+D12)</f>
        <v>9.2153103649729804</v>
      </c>
      <c r="E22" s="20">
        <f t="shared" si="9"/>
        <v>8.2942201003470153</v>
      </c>
      <c r="F22" s="20">
        <f t="shared" si="9"/>
        <v>7.6978835050173702</v>
      </c>
      <c r="G22" s="20">
        <f t="shared" si="9"/>
        <v>5.6014218375705127</v>
      </c>
      <c r="H22" s="20">
        <f t="shared" si="9"/>
        <v>6.5237581161545144</v>
      </c>
      <c r="I22" s="20">
        <f t="shared" si="9"/>
        <v>6.0509200769019502</v>
      </c>
      <c r="J22" s="20">
        <f t="shared" si="9"/>
        <v>6.9602429713369753</v>
      </c>
      <c r="K22" s="20">
        <f t="shared" si="9"/>
        <v>6.8539472814577049</v>
      </c>
      <c r="L22" s="20">
        <f t="shared" si="9"/>
        <v>6.6251244330158592</v>
      </c>
      <c r="M22" s="20">
        <f t="shared" si="9"/>
        <v>6.0466361440688301</v>
      </c>
      <c r="N22" s="20">
        <f t="shared" si="9"/>
        <v>6.2546733279882591</v>
      </c>
      <c r="O22" s="20">
        <f t="shared" si="9"/>
        <v>4.2123132211083787</v>
      </c>
      <c r="P22" s="20">
        <f t="shared" si="9"/>
        <v>4.781469611775317</v>
      </c>
      <c r="Q22" s="20">
        <f t="shared" si="9"/>
        <v>6.9091802113290459</v>
      </c>
      <c r="R22" s="20">
        <f t="shared" si="9"/>
        <v>5.8913447331219508</v>
      </c>
      <c r="S22" s="20">
        <f t="shared" si="9"/>
        <v>7.0870954318597823</v>
      </c>
      <c r="T22" s="20">
        <f t="shared" si="9"/>
        <v>9.9453040428804655</v>
      </c>
      <c r="U22" s="20">
        <f t="shared" si="9"/>
        <v>8.8196750228272602</v>
      </c>
      <c r="V22" s="20">
        <f t="shared" si="9"/>
        <v>10.762353879251981</v>
      </c>
    </row>
    <row r="23" spans="1:23" s="19" customFormat="1" ht="17.25" x14ac:dyDescent="0.25">
      <c r="A23" s="17" t="s">
        <v>20</v>
      </c>
      <c r="B23" s="18"/>
      <c r="C23">
        <v>13.6</v>
      </c>
      <c r="D23">
        <v>11.3</v>
      </c>
      <c r="E23">
        <v>10.1</v>
      </c>
      <c r="F23">
        <v>9.4</v>
      </c>
      <c r="G23">
        <v>6.8</v>
      </c>
      <c r="H23">
        <v>7.9</v>
      </c>
      <c r="I23">
        <v>7.3</v>
      </c>
      <c r="J23">
        <v>8.4</v>
      </c>
      <c r="K23">
        <v>8.1999999999999993</v>
      </c>
      <c r="L23">
        <v>7.9</v>
      </c>
      <c r="M23">
        <v>7.2</v>
      </c>
      <c r="N23">
        <v>7.4</v>
      </c>
      <c r="O23">
        <v>4.9000000000000004</v>
      </c>
      <c r="P23">
        <v>5.6</v>
      </c>
      <c r="Q23">
        <v>8.1</v>
      </c>
      <c r="R23">
        <v>6.9</v>
      </c>
      <c r="S23">
        <v>8.3000000000000007</v>
      </c>
      <c r="T23">
        <v>11.7</v>
      </c>
      <c r="U23">
        <v>10.4</v>
      </c>
      <c r="V23">
        <v>12.6</v>
      </c>
      <c r="W23">
        <v>14.8</v>
      </c>
    </row>
  </sheetData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smith</dc:creator>
  <cp:lastModifiedBy>mike smith</cp:lastModifiedBy>
  <dcterms:created xsi:type="dcterms:W3CDTF">2018-09-15T10:19:15Z</dcterms:created>
  <dcterms:modified xsi:type="dcterms:W3CDTF">2018-09-17T21:53:27Z</dcterms:modified>
</cp:coreProperties>
</file>